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ate1904="1" showInkAnnotation="0" autoCompressPictures="0"/>
  <bookViews>
    <workbookView xWindow="720" yWindow="720" windowWidth="19320" windowHeight="12120" tabRatio="712" activeTab="1"/>
  </bookViews>
  <sheets>
    <sheet name="Juran Beer Basic Information" sheetId="1" r:id="rId1"/>
    <sheet name="Juran Beer Demand Model" sheetId="2" r:id="rId2"/>
    <sheet name="Pub Crawl Version 3" sheetId="3" r:id="rId3"/>
    <sheet name="Pub Crawl Version 2" sheetId="4" r:id="rId4"/>
    <sheet name="Pub Crawl Version 1" sheetId="5" r:id="rId5"/>
    <sheet name="Pub Crawl Power Point Version" sheetId="6" r:id="rId6"/>
  </sheets>
  <definedNames>
    <definedName name="solver_adj" localSheetId="1" hidden="1">'Juran Beer Demand Model'!$C$4:$E$13</definedName>
    <definedName name="solver_adj" localSheetId="5" hidden="1">'Pub Crawl Power Point Version'!$B$6:$K$15</definedName>
    <definedName name="solver_adj" localSheetId="4" hidden="1">'Pub Crawl Version 1'!$B$4:$K$13</definedName>
    <definedName name="solver_adj" localSheetId="3" hidden="1">'Pub Crawl Version 2'!$B$4:$K$13</definedName>
    <definedName name="solver_adj" localSheetId="2" hidden="1">'Pub Crawl Version 3'!$B$4:$K$13</definedName>
    <definedName name="solver_cvg" localSheetId="1" hidden="1">0.0001</definedName>
    <definedName name="solver_cvg" localSheetId="5" hidden="1">0.0001</definedName>
    <definedName name="solver_cvg" localSheetId="4" hidden="1">0.0001</definedName>
    <definedName name="solver_cvg" localSheetId="3" hidden="1">0.0001</definedName>
    <definedName name="solver_cvg" localSheetId="2" hidden="1">0.0001</definedName>
    <definedName name="solver_drv" localSheetId="1" hidden="1">1</definedName>
    <definedName name="solver_drv" localSheetId="5" hidden="1">1</definedName>
    <definedName name="solver_drv" localSheetId="4" hidden="1">1</definedName>
    <definedName name="solver_drv" localSheetId="3" hidden="1">1</definedName>
    <definedName name="solver_drv" localSheetId="2" hidden="1">1</definedName>
    <definedName name="solver_eng" localSheetId="1" hidden="1">2</definedName>
    <definedName name="solver_eng" localSheetId="5" hidden="1">2</definedName>
    <definedName name="solver_eng" localSheetId="4" hidden="1">2</definedName>
    <definedName name="solver_eng" localSheetId="3" hidden="1">2</definedName>
    <definedName name="solver_eng" localSheetId="2" hidden="1">2</definedName>
    <definedName name="solver_est" localSheetId="1" hidden="1">1</definedName>
    <definedName name="solver_est" localSheetId="5" hidden="1">1</definedName>
    <definedName name="solver_est" localSheetId="4" hidden="1">1</definedName>
    <definedName name="solver_est" localSheetId="3" hidden="1">1</definedName>
    <definedName name="solver_est" localSheetId="2" hidden="1">1</definedName>
    <definedName name="solver_ibd" localSheetId="1" hidden="1">2</definedName>
    <definedName name="solver_ibd" localSheetId="5" hidden="1">2</definedName>
    <definedName name="solver_ibd" localSheetId="4" hidden="1">2</definedName>
    <definedName name="solver_ibd" localSheetId="3" hidden="1">2</definedName>
    <definedName name="solver_ibd" localSheetId="2" hidden="1">2</definedName>
    <definedName name="solver_itr" localSheetId="1" hidden="1">100</definedName>
    <definedName name="solver_itr" localSheetId="5" hidden="1">100</definedName>
    <definedName name="solver_itr" localSheetId="4" hidden="1">100</definedName>
    <definedName name="solver_itr" localSheetId="3" hidden="1">100</definedName>
    <definedName name="solver_itr" localSheetId="2" hidden="1">100</definedName>
    <definedName name="solver_lhs1" localSheetId="1" hidden="1">'Juran Beer Demand Model'!$F$14</definedName>
    <definedName name="solver_lhs1" localSheetId="5" hidden="1">'Pub Crawl Power Point Version'!$B$16:$K$16</definedName>
    <definedName name="solver_lhs1" localSheetId="4" hidden="1">'Pub Crawl Version 1'!$B$14:$K$14</definedName>
    <definedName name="solver_lhs1" localSheetId="3" hidden="1">'Pub Crawl Version 2'!$B$14:$K$14</definedName>
    <definedName name="solver_lhs1" localSheetId="2" hidden="1">'Pub Crawl Version 3'!$B$14:$K$14</definedName>
    <definedName name="solver_lhs2" localSheetId="1" hidden="1">'Juran Beer Demand Model'!$C$14</definedName>
    <definedName name="solver_lhs2" localSheetId="5" hidden="1">'Pub Crawl Power Point Version'!$B$6:$K$15</definedName>
    <definedName name="solver_lhs2" localSheetId="4" hidden="1">'Pub Crawl Version 1'!$B$4:$K$13</definedName>
    <definedName name="solver_lhs2" localSheetId="3" hidden="1">'Pub Crawl Version 2'!$B$4:$K$13</definedName>
    <definedName name="solver_lhs2" localSheetId="2" hidden="1">'Pub Crawl Version 3'!$B$4:$K$13</definedName>
    <definedName name="solver_lhs3" localSheetId="1" hidden="1">'Juran Beer Demand Model'!$C$4:$E$13</definedName>
    <definedName name="solver_lhs3" localSheetId="5" hidden="1">'Pub Crawl Power Point Version'!$L$6:$L$15</definedName>
    <definedName name="solver_lhs3" localSheetId="4" hidden="1">'Pub Crawl Version 1'!$L$4:$L$13</definedName>
    <definedName name="solver_lhs3" localSheetId="3" hidden="1">'Pub Crawl Version 2'!$L$4:$L$13</definedName>
    <definedName name="solver_lhs3" localSheetId="2" hidden="1">'Pub Crawl Version 3'!$L$4:$L$13</definedName>
    <definedName name="solver_lhs4" localSheetId="1" hidden="1">'Juran Beer Demand Model'!$F$4:$F$13</definedName>
    <definedName name="solver_lhs4" localSheetId="5" hidden="1">'Pub Crawl Power Point Version'!$P$7:$W$7</definedName>
    <definedName name="solver_lhs4" localSheetId="3" hidden="1">'Pub Crawl Version 2'!$P$5:$S$5</definedName>
    <definedName name="solver_lhs4" localSheetId="2" hidden="1">'Pub Crawl Version 3'!$P$5:$W$5</definedName>
    <definedName name="solver_lhs5" localSheetId="1" hidden="1">'Juran Beer Demand Model'!$E$14</definedName>
    <definedName name="solver_lhs6" localSheetId="1" hidden="1">'Juran Beer Demand Model'!$E$14</definedName>
    <definedName name="solver_lhs7" localSheetId="1" hidden="1">'Juran Beer Demand Model'!$F$10</definedName>
    <definedName name="solver_lin" localSheetId="1" hidden="1">1</definedName>
    <definedName name="solver_lin" localSheetId="5" hidden="1">1</definedName>
    <definedName name="solver_lin" localSheetId="4" hidden="1">1</definedName>
    <definedName name="solver_lin" localSheetId="3" hidden="1">1</definedName>
    <definedName name="solver_lin" localSheetId="2" hidden="1">1</definedName>
    <definedName name="solver_lva" localSheetId="1" hidden="1">2</definedName>
    <definedName name="solver_lva" localSheetId="5" hidden="1">2</definedName>
    <definedName name="solver_lva" localSheetId="4" hidden="1">2</definedName>
    <definedName name="solver_lva" localSheetId="3" hidden="1">2</definedName>
    <definedName name="solver_lva" localSheetId="2" hidden="1">2</definedName>
    <definedName name="solver_mip" localSheetId="1" hidden="1">5000</definedName>
    <definedName name="solver_mip" localSheetId="5" hidden="1">5000</definedName>
    <definedName name="solver_mip" localSheetId="4" hidden="1">5000</definedName>
    <definedName name="solver_mip" localSheetId="3" hidden="1">5000</definedName>
    <definedName name="solver_mip" localSheetId="2" hidden="1">5000</definedName>
    <definedName name="solver_mni" localSheetId="1" hidden="1">30</definedName>
    <definedName name="solver_mni" localSheetId="5" hidden="1">30</definedName>
    <definedName name="solver_mni" localSheetId="4" hidden="1">30</definedName>
    <definedName name="solver_mni" localSheetId="3" hidden="1">30</definedName>
    <definedName name="solver_mni" localSheetId="2" hidden="1">30</definedName>
    <definedName name="solver_mrt" localSheetId="1" hidden="1">0.075</definedName>
    <definedName name="solver_mrt" localSheetId="5" hidden="1">0.075</definedName>
    <definedName name="solver_mrt" localSheetId="4" hidden="1">0.075</definedName>
    <definedName name="solver_mrt" localSheetId="3" hidden="1">0.075</definedName>
    <definedName name="solver_mrt" localSheetId="2" hidden="1">0.075</definedName>
    <definedName name="solver_neg" localSheetId="1" hidden="1">1</definedName>
    <definedName name="solver_neg" localSheetId="5" hidden="1">1</definedName>
    <definedName name="solver_neg" localSheetId="4" hidden="1">1</definedName>
    <definedName name="solver_neg" localSheetId="3" hidden="1">1</definedName>
    <definedName name="solver_neg" localSheetId="2" hidden="1">1</definedName>
    <definedName name="solver_nod" localSheetId="1" hidden="1">5000</definedName>
    <definedName name="solver_nod" localSheetId="5" hidden="1">5000</definedName>
    <definedName name="solver_nod" localSheetId="4" hidden="1">5000</definedName>
    <definedName name="solver_nod" localSheetId="3" hidden="1">5000</definedName>
    <definedName name="solver_nod" localSheetId="2" hidden="1">5000</definedName>
    <definedName name="solver_num" localSheetId="1" hidden="1">4</definedName>
    <definedName name="solver_num" localSheetId="5" hidden="1">4</definedName>
    <definedName name="solver_num" localSheetId="4" hidden="1">3</definedName>
    <definedName name="solver_num" localSheetId="3" hidden="1">4</definedName>
    <definedName name="solver_num" localSheetId="2" hidden="1">4</definedName>
    <definedName name="solver_nwt" localSheetId="1" hidden="1">1</definedName>
    <definedName name="solver_nwt" localSheetId="5" hidden="1">1</definedName>
    <definedName name="solver_nwt" localSheetId="4" hidden="1">1</definedName>
    <definedName name="solver_nwt" localSheetId="3" hidden="1">1</definedName>
    <definedName name="solver_nwt" localSheetId="2" hidden="1">1</definedName>
    <definedName name="solver_ofx" localSheetId="1" hidden="1">2</definedName>
    <definedName name="solver_ofx" localSheetId="5" hidden="1">2</definedName>
    <definedName name="solver_ofx" localSheetId="4" hidden="1">2</definedName>
    <definedName name="solver_ofx" localSheetId="3" hidden="1">2</definedName>
    <definedName name="solver_ofx" localSheetId="2" hidden="1">2</definedName>
    <definedName name="solver_opt" localSheetId="1" hidden="1">'Juran Beer Demand Model'!$C$15</definedName>
    <definedName name="solver_opt" localSheetId="5" hidden="1">'Pub Crawl Power Point Version'!$B$3</definedName>
    <definedName name="solver_opt" localSheetId="4" hidden="1">'Pub Crawl Version 1'!$B$1</definedName>
    <definedName name="solver_opt" localSheetId="3" hidden="1">'Pub Crawl Version 2'!$B$1</definedName>
    <definedName name="solver_opt" localSheetId="2" hidden="1">'Pub Crawl Version 3'!$B$1</definedName>
    <definedName name="solver_piv" localSheetId="1" hidden="1">0.000001</definedName>
    <definedName name="solver_piv" localSheetId="5" hidden="1">0.000001</definedName>
    <definedName name="solver_piv" localSheetId="4" hidden="1">0.000001</definedName>
    <definedName name="solver_piv" localSheetId="3" hidden="1">0.000001</definedName>
    <definedName name="solver_piv" localSheetId="2" hidden="1">0.000001</definedName>
    <definedName name="solver_pre" localSheetId="1" hidden="1">0.0001</definedName>
    <definedName name="solver_pre" localSheetId="5" hidden="1">0.000001</definedName>
    <definedName name="solver_pre" localSheetId="4" hidden="1">0.000001</definedName>
    <definedName name="solver_pre" localSheetId="3" hidden="1">0.000001</definedName>
    <definedName name="solver_pre" localSheetId="2" hidden="1">0.000001</definedName>
    <definedName name="solver_pro" localSheetId="1" hidden="1">2</definedName>
    <definedName name="solver_pro" localSheetId="5" hidden="1">2</definedName>
    <definedName name="solver_pro" localSheetId="4" hidden="1">2</definedName>
    <definedName name="solver_pro" localSheetId="3" hidden="1">2</definedName>
    <definedName name="solver_pro" localSheetId="2" hidden="1">2</definedName>
    <definedName name="solver_rbv" localSheetId="1" hidden="1">1</definedName>
    <definedName name="solver_rbv" localSheetId="5" hidden="1">1</definedName>
    <definedName name="solver_rbv" localSheetId="4" hidden="1">1</definedName>
    <definedName name="solver_rbv" localSheetId="3" hidden="1">1</definedName>
    <definedName name="solver_rbv" localSheetId="2" hidden="1">1</definedName>
    <definedName name="solver_red" localSheetId="1" hidden="1">0.000001</definedName>
    <definedName name="solver_red" localSheetId="5" hidden="1">0.000001</definedName>
    <definedName name="solver_red" localSheetId="4" hidden="1">0.000001</definedName>
    <definedName name="solver_red" localSheetId="3" hidden="1">0.000001</definedName>
    <definedName name="solver_red" localSheetId="2" hidden="1">0.000001</definedName>
    <definedName name="solver_rel1" localSheetId="1" hidden="1">2</definedName>
    <definedName name="solver_rel1" localSheetId="5" hidden="1">2</definedName>
    <definedName name="solver_rel1" localSheetId="4" hidden="1">2</definedName>
    <definedName name="solver_rel1" localSheetId="3" hidden="1">2</definedName>
    <definedName name="solver_rel1" localSheetId="2" hidden="1">2</definedName>
    <definedName name="solver_rel2" localSheetId="1" hidden="1">1</definedName>
    <definedName name="solver_rel2" localSheetId="5" hidden="1">5</definedName>
    <definedName name="solver_rel2" localSheetId="4" hidden="1">5</definedName>
    <definedName name="solver_rel2" localSheetId="3" hidden="1">5</definedName>
    <definedName name="solver_rel2" localSheetId="2" hidden="1">5</definedName>
    <definedName name="solver_rel3" localSheetId="1" hidden="1">3</definedName>
    <definedName name="solver_rel3" localSheetId="5" hidden="1">2</definedName>
    <definedName name="solver_rel3" localSheetId="4" hidden="1">2</definedName>
    <definedName name="solver_rel3" localSheetId="3" hidden="1">2</definedName>
    <definedName name="solver_rel3" localSheetId="2" hidden="1">2</definedName>
    <definedName name="solver_rel4" localSheetId="1" hidden="1">1</definedName>
    <definedName name="solver_rel4" localSheetId="5" hidden="1">1</definedName>
    <definedName name="solver_rel4" localSheetId="3" hidden="1">1</definedName>
    <definedName name="solver_rel4" localSheetId="2" hidden="1">1</definedName>
    <definedName name="solver_rel5" localSheetId="1" hidden="1">3</definedName>
    <definedName name="solver_rel6" localSheetId="1" hidden="1">3</definedName>
    <definedName name="solver_rel7" localSheetId="1" hidden="1">3</definedName>
    <definedName name="solver_reo" localSheetId="1" hidden="1">2</definedName>
    <definedName name="solver_reo" localSheetId="5" hidden="1">2</definedName>
    <definedName name="solver_reo" localSheetId="4" hidden="1">2</definedName>
    <definedName name="solver_reo" localSheetId="3" hidden="1">2</definedName>
    <definedName name="solver_reo" localSheetId="2" hidden="1">2</definedName>
    <definedName name="solver_rep" localSheetId="1" hidden="1">2</definedName>
    <definedName name="solver_rep" localSheetId="5" hidden="1">2</definedName>
    <definedName name="solver_rep" localSheetId="4" hidden="1">2</definedName>
    <definedName name="solver_rep" localSheetId="3" hidden="1">2</definedName>
    <definedName name="solver_rep" localSheetId="2" hidden="1">2</definedName>
    <definedName name="solver_rhs1" localSheetId="1" hidden="1">800</definedName>
    <definedName name="solver_rhs1" localSheetId="5" hidden="1">'Pub Crawl Power Point Version'!$B$18:$K$18</definedName>
    <definedName name="solver_rhs1" localSheetId="4" hidden="1">'Pub Crawl Version 1'!$B$16:$K$16</definedName>
    <definedName name="solver_rhs1" localSheetId="3" hidden="1">'Pub Crawl Version 2'!$B$16:$K$16</definedName>
    <definedName name="solver_rhs1" localSheetId="2" hidden="1">'Pub Crawl Version 3'!$B$16:$K$16</definedName>
    <definedName name="solver_rhs2" localSheetId="1" hidden="1">400</definedName>
    <definedName name="solver_rhs2" localSheetId="5" hidden="1">binary</definedName>
    <definedName name="solver_rhs2" localSheetId="4" hidden="1">binary</definedName>
    <definedName name="solver_rhs2" localSheetId="3" hidden="1">binary</definedName>
    <definedName name="solver_rhs2" localSheetId="2" hidden="1">binary</definedName>
    <definedName name="solver_rhs3" localSheetId="1" hidden="1">20</definedName>
    <definedName name="solver_rhs3" localSheetId="5" hidden="1">'Pub Crawl Power Point Version'!$N$6:$N$15</definedName>
    <definedName name="solver_rhs3" localSheetId="4" hidden="1">'Pub Crawl Version 1'!$N$4:$N$13</definedName>
    <definedName name="solver_rhs3" localSheetId="3" hidden="1">'Pub Crawl Version 2'!$N$4:$N$13</definedName>
    <definedName name="solver_rhs3" localSheetId="2" hidden="1">'Pub Crawl Version 3'!$N$4:$N$13</definedName>
    <definedName name="solver_rhs4" localSheetId="1" hidden="1">100</definedName>
    <definedName name="solver_rhs4" localSheetId="5" hidden="1">'Pub Crawl Power Point Version'!$P$9:$W$9</definedName>
    <definedName name="solver_rhs4" localSheetId="3" hidden="1">'Pub Crawl Version 2'!$P$7:$S$7</definedName>
    <definedName name="solver_rhs4" localSheetId="2" hidden="1">'Pub Crawl Version 3'!$P$7:$W$7</definedName>
    <definedName name="solver_rhs5" localSheetId="1" hidden="1">200</definedName>
    <definedName name="solver_rhs6" localSheetId="1" hidden="1">200</definedName>
    <definedName name="solver_rhs7" localSheetId="1" hidden="1">50</definedName>
    <definedName name="solver_rlx" localSheetId="1" hidden="1">2</definedName>
    <definedName name="solver_rlx" localSheetId="5" hidden="1">2</definedName>
    <definedName name="solver_rlx" localSheetId="4" hidden="1">2</definedName>
    <definedName name="solver_rlx" localSheetId="3" hidden="1">2</definedName>
    <definedName name="solver_rlx" localSheetId="2" hidden="1">2</definedName>
    <definedName name="solver_scl" localSheetId="1" hidden="1">2</definedName>
    <definedName name="solver_scl" localSheetId="5" hidden="1">2</definedName>
    <definedName name="solver_scl" localSheetId="4" hidden="1">2</definedName>
    <definedName name="solver_scl" localSheetId="3" hidden="1">2</definedName>
    <definedName name="solver_scl" localSheetId="2" hidden="1">2</definedName>
    <definedName name="solver_sho" localSheetId="1" hidden="1">2</definedName>
    <definedName name="solver_sho" localSheetId="5" hidden="1">2</definedName>
    <definedName name="solver_sho" localSheetId="4" hidden="1">2</definedName>
    <definedName name="solver_sho" localSheetId="3" hidden="1">2</definedName>
    <definedName name="solver_sho" localSheetId="2" hidden="1">2</definedName>
    <definedName name="solver_ssz" localSheetId="1" hidden="1">100</definedName>
    <definedName name="solver_ssz" localSheetId="5" hidden="1">100</definedName>
    <definedName name="solver_ssz" localSheetId="4" hidden="1">100</definedName>
    <definedName name="solver_ssz" localSheetId="3" hidden="1">100</definedName>
    <definedName name="solver_ssz" localSheetId="2" hidden="1">100</definedName>
    <definedName name="solver_std" localSheetId="5" hidden="1">1</definedName>
    <definedName name="solver_std" localSheetId="4" hidden="1">1</definedName>
    <definedName name="solver_std" localSheetId="3" hidden="1">1</definedName>
    <definedName name="solver_std" localSheetId="2" hidden="1">1</definedName>
    <definedName name="solver_tim" localSheetId="1" hidden="1">100</definedName>
    <definedName name="solver_tim" localSheetId="5" hidden="1">100</definedName>
    <definedName name="solver_tim" localSheetId="4" hidden="1">100</definedName>
    <definedName name="solver_tim" localSheetId="3" hidden="1">100</definedName>
    <definedName name="solver_tim" localSheetId="2" hidden="1">100</definedName>
    <definedName name="solver_tol" localSheetId="1" hidden="1">0.05</definedName>
    <definedName name="solver_tol" localSheetId="5" hidden="1">0.0005</definedName>
    <definedName name="solver_tol" localSheetId="4" hidden="1">0.0005</definedName>
    <definedName name="solver_tol" localSheetId="3" hidden="1">0.0005</definedName>
    <definedName name="solver_tol" localSheetId="2" hidden="1">0.0005</definedName>
    <definedName name="solver_typ" localSheetId="1" hidden="1">1</definedName>
    <definedName name="solver_typ" localSheetId="5" hidden="1">2</definedName>
    <definedName name="solver_typ" localSheetId="4" hidden="1">2</definedName>
    <definedName name="solver_typ" localSheetId="3" hidden="1">2</definedName>
    <definedName name="solver_typ" localSheetId="2" hidden="1">2</definedName>
    <definedName name="solver_val" localSheetId="1" hidden="1">0</definedName>
    <definedName name="solver_val" localSheetId="5" hidden="1">0</definedName>
    <definedName name="solver_val" localSheetId="4" hidden="1">0</definedName>
    <definedName name="solver_val" localSheetId="3" hidden="1">0</definedName>
    <definedName name="solver_val" localSheetId="2" hidden="1">0</definedName>
    <definedName name="solver_ver" localSheetId="5" hidden="1">2</definedName>
    <definedName name="solver_ver" localSheetId="4" hidden="1">2</definedName>
    <definedName name="solver_ver" localSheetId="3" hidden="1">2</definedName>
    <definedName name="solver_ver" localSheetId="2" hidden="1">2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L6" i="6"/>
  <c r="L7"/>
  <c r="L8"/>
  <c r="L9"/>
  <c r="L10"/>
  <c r="L11"/>
  <c r="L12"/>
  <c r="L13"/>
  <c r="L14"/>
  <c r="L15"/>
  <c r="B16"/>
  <c r="C16"/>
  <c r="D16"/>
  <c r="E16"/>
  <c r="F16"/>
  <c r="G16"/>
  <c r="H16"/>
  <c r="I16"/>
  <c r="J16"/>
  <c r="K16"/>
  <c r="C22"/>
  <c r="B3" s="1"/>
  <c r="D22"/>
  <c r="E22"/>
  <c r="F22"/>
  <c r="G22"/>
  <c r="H22"/>
  <c r="I22"/>
  <c r="J22"/>
  <c r="K22"/>
  <c r="D23"/>
  <c r="E23"/>
  <c r="F23"/>
  <c r="G23"/>
  <c r="H23"/>
  <c r="I23"/>
  <c r="J23"/>
  <c r="K23"/>
  <c r="E24"/>
  <c r="F24"/>
  <c r="G24"/>
  <c r="H24"/>
  <c r="I24"/>
  <c r="J24"/>
  <c r="K24"/>
  <c r="F25"/>
  <c r="G25"/>
  <c r="H25"/>
  <c r="I25"/>
  <c r="J25"/>
  <c r="K25"/>
  <c r="G26"/>
  <c r="H26"/>
  <c r="I26"/>
  <c r="J26"/>
  <c r="K26"/>
  <c r="H27"/>
  <c r="I27"/>
  <c r="J27"/>
  <c r="K27"/>
  <c r="I28"/>
  <c r="J28"/>
  <c r="K28"/>
  <c r="J29"/>
  <c r="K29"/>
  <c r="K30"/>
  <c r="L4" i="5"/>
  <c r="L5"/>
  <c r="L6"/>
  <c r="L7"/>
  <c r="L8"/>
  <c r="L9"/>
  <c r="L10"/>
  <c r="L11"/>
  <c r="L12"/>
  <c r="L13"/>
  <c r="B14"/>
  <c r="C14"/>
  <c r="D14"/>
  <c r="E14"/>
  <c r="F14"/>
  <c r="G14"/>
  <c r="H14"/>
  <c r="I14"/>
  <c r="J14"/>
  <c r="K14"/>
  <c r="C20"/>
  <c r="B1" s="1"/>
  <c r="D20"/>
  <c r="E20"/>
  <c r="F20"/>
  <c r="G20"/>
  <c r="H20"/>
  <c r="I20"/>
  <c r="J20"/>
  <c r="K20"/>
  <c r="D21"/>
  <c r="E21"/>
  <c r="F21"/>
  <c r="G21"/>
  <c r="H21"/>
  <c r="I21"/>
  <c r="J21"/>
  <c r="K21"/>
  <c r="E22"/>
  <c r="F22"/>
  <c r="G22"/>
  <c r="H22"/>
  <c r="I22"/>
  <c r="J22"/>
  <c r="K22"/>
  <c r="F23"/>
  <c r="G23"/>
  <c r="H23"/>
  <c r="I23"/>
  <c r="J23"/>
  <c r="K23"/>
  <c r="G24"/>
  <c r="H24"/>
  <c r="I24"/>
  <c r="J24"/>
  <c r="K24"/>
  <c r="H25"/>
  <c r="I25"/>
  <c r="J25"/>
  <c r="K25"/>
  <c r="I26"/>
  <c r="J26"/>
  <c r="K26"/>
  <c r="J27"/>
  <c r="K27"/>
  <c r="K28"/>
  <c r="L4" i="4"/>
  <c r="L5"/>
  <c r="P5"/>
  <c r="Q5"/>
  <c r="R5"/>
  <c r="S5"/>
  <c r="L6"/>
  <c r="L7"/>
  <c r="L8"/>
  <c r="L9"/>
  <c r="L10"/>
  <c r="L11"/>
  <c r="L12"/>
  <c r="L13"/>
  <c r="B14"/>
  <c r="C14"/>
  <c r="D14"/>
  <c r="E14"/>
  <c r="F14"/>
  <c r="G14"/>
  <c r="H14"/>
  <c r="I14"/>
  <c r="J14"/>
  <c r="K14"/>
  <c r="C20"/>
  <c r="B1" s="1"/>
  <c r="D20"/>
  <c r="E20"/>
  <c r="F20"/>
  <c r="G20"/>
  <c r="H20"/>
  <c r="I20"/>
  <c r="J20"/>
  <c r="K20"/>
  <c r="D21"/>
  <c r="E21"/>
  <c r="F21"/>
  <c r="G21"/>
  <c r="H21"/>
  <c r="I21"/>
  <c r="J21"/>
  <c r="K21"/>
  <c r="E22"/>
  <c r="F22"/>
  <c r="G22"/>
  <c r="H22"/>
  <c r="I22"/>
  <c r="J22"/>
  <c r="K22"/>
  <c r="F23"/>
  <c r="G23"/>
  <c r="H23"/>
  <c r="I23"/>
  <c r="J23"/>
  <c r="K23"/>
  <c r="G24"/>
  <c r="H24"/>
  <c r="I24"/>
  <c r="J24"/>
  <c r="K24"/>
  <c r="H25"/>
  <c r="I25"/>
  <c r="J25"/>
  <c r="K25"/>
  <c r="I26"/>
  <c r="J26"/>
  <c r="K26"/>
  <c r="J27"/>
  <c r="K27"/>
  <c r="K28"/>
  <c r="L4" i="3"/>
  <c r="L5"/>
  <c r="P5"/>
  <c r="Q5"/>
  <c r="R5"/>
  <c r="S5"/>
  <c r="T5"/>
  <c r="U5"/>
  <c r="V5"/>
  <c r="W5"/>
  <c r="L6"/>
  <c r="L7"/>
  <c r="L8"/>
  <c r="L9"/>
  <c r="L10"/>
  <c r="L11"/>
  <c r="L12"/>
  <c r="L13"/>
  <c r="B14"/>
  <c r="C14"/>
  <c r="D14"/>
  <c r="E14"/>
  <c r="F14"/>
  <c r="G14"/>
  <c r="H14"/>
  <c r="I14"/>
  <c r="J14"/>
  <c r="K14"/>
  <c r="C20"/>
  <c r="B1" s="1"/>
  <c r="D20"/>
  <c r="E20"/>
  <c r="F20"/>
  <c r="G20"/>
  <c r="H20"/>
  <c r="I20"/>
  <c r="J20"/>
  <c r="K20"/>
  <c r="D21"/>
  <c r="E21"/>
  <c r="F21"/>
  <c r="G21"/>
  <c r="H21"/>
  <c r="I21"/>
  <c r="J21"/>
  <c r="K21"/>
  <c r="E22"/>
  <c r="F22"/>
  <c r="G22"/>
  <c r="H22"/>
  <c r="I22"/>
  <c r="J22"/>
  <c r="K22"/>
  <c r="F23"/>
  <c r="G23"/>
  <c r="H23"/>
  <c r="I23"/>
  <c r="J23"/>
  <c r="K23"/>
  <c r="G24"/>
  <c r="H24"/>
  <c r="I24"/>
  <c r="J24"/>
  <c r="K24"/>
  <c r="H25"/>
  <c r="I25"/>
  <c r="J25"/>
  <c r="K25"/>
  <c r="I26"/>
  <c r="J26"/>
  <c r="K26"/>
  <c r="J27"/>
  <c r="K27"/>
  <c r="K28"/>
  <c r="E37" i="1"/>
  <c r="B21"/>
  <c r="C19"/>
  <c r="C18"/>
  <c r="C17"/>
  <c r="C16"/>
  <c r="B12"/>
  <c r="D8"/>
  <c r="C8"/>
  <c r="B8"/>
  <c r="D7"/>
  <c r="C7"/>
  <c r="B7"/>
  <c r="D6"/>
  <c r="C6"/>
  <c r="B6"/>
  <c r="D5"/>
  <c r="C5"/>
  <c r="B5"/>
  <c r="E28" i="2"/>
  <c r="C28"/>
  <c r="E27"/>
  <c r="C27"/>
  <c r="E26"/>
  <c r="C26"/>
  <c r="E25"/>
  <c r="C25"/>
  <c r="E24"/>
  <c r="C24"/>
  <c r="E23"/>
  <c r="C23"/>
  <c r="E22"/>
  <c r="C22"/>
  <c r="E21"/>
  <c r="C21"/>
  <c r="E20"/>
  <c r="C20"/>
  <c r="E19"/>
  <c r="C19"/>
  <c r="C15"/>
  <c r="C14"/>
  <c r="D14"/>
  <c r="E14"/>
  <c r="F14"/>
  <c r="F13"/>
  <c r="F12"/>
  <c r="F11"/>
  <c r="F10"/>
  <c r="F9"/>
  <c r="F8"/>
  <c r="F7"/>
  <c r="F6"/>
  <c r="F5"/>
  <c r="F4"/>
</calcChain>
</file>

<file path=xl/comments1.xml><?xml version="1.0" encoding="utf-8"?>
<comments xmlns="http://schemas.openxmlformats.org/spreadsheetml/2006/main">
  <authors>
    <author xml:space="preserve"> </author>
  </authors>
  <commentList>
    <comment ref="B3" authorId="0">
      <text>
        <r>
          <rPr>
            <b/>
            <sz val="8"/>
            <color indexed="81"/>
            <rFont val="Tahoma"/>
            <family val="2"/>
          </rPr>
          <t>=SUMPRODUCT(B6:K15,B22:K31)</t>
        </r>
      </text>
    </comment>
    <comment ref="L6" authorId="0">
      <text>
        <r>
          <rPr>
            <b/>
            <sz val="8"/>
            <color indexed="81"/>
            <rFont val="Tahoma"/>
            <charset val="1"/>
          </rPr>
          <t>=SUM(B6:K6)</t>
        </r>
      </text>
    </comment>
    <comment ref="K16" authorId="0">
      <text>
        <r>
          <rPr>
            <b/>
            <sz val="8"/>
            <color indexed="81"/>
            <rFont val="Tahoma"/>
            <family val="2"/>
          </rPr>
          <t>=SUM(K6:K15)</t>
        </r>
      </text>
    </comment>
  </commentList>
</comments>
</file>

<file path=xl/sharedStrings.xml><?xml version="1.0" encoding="utf-8"?>
<sst xmlns="http://schemas.openxmlformats.org/spreadsheetml/2006/main" count="420" uniqueCount="111">
  <si>
    <t>$4.00-$5.00</t>
    <phoneticPr fontId="5" type="noConversion"/>
  </si>
  <si>
    <t>$3.00-$5.00</t>
    <phoneticPr fontId="5" type="noConversion"/>
  </si>
  <si>
    <t>Back Fence</t>
    <phoneticPr fontId="5" type="noConversion"/>
  </si>
  <si>
    <t>$3.00-$5.00</t>
    <phoneticPr fontId="5" type="noConversion"/>
  </si>
  <si>
    <t>Kenny's</t>
    <phoneticPr fontId="5" type="noConversion"/>
  </si>
  <si>
    <t>$4.00-$5.00</t>
    <phoneticPr fontId="5" type="noConversion"/>
  </si>
  <si>
    <t>The Dove</t>
    <phoneticPr fontId="5" type="noConversion"/>
  </si>
  <si>
    <t>The Half Pint</t>
    <phoneticPr fontId="5" type="noConversion"/>
  </si>
  <si>
    <t>Fat Black Pussy Cat</t>
    <phoneticPr fontId="5" type="noConversion"/>
  </si>
  <si>
    <t>$5.00-$7.00</t>
    <phoneticPr fontId="5" type="noConversion"/>
  </si>
  <si>
    <t>Central Bar</t>
    <phoneticPr fontId="5" type="noConversion"/>
  </si>
  <si>
    <t>Phebes</t>
    <phoneticPr fontId="5" type="noConversion"/>
  </si>
  <si>
    <t>Swift</t>
    <phoneticPr fontId="5" type="noConversion"/>
  </si>
  <si>
    <t>The Red Lion</t>
    <phoneticPr fontId="5" type="noConversion"/>
  </si>
  <si>
    <t>Wicked Willy's</t>
    <phoneticPr fontId="5" type="noConversion"/>
  </si>
  <si>
    <t>Back Fence</t>
    <phoneticPr fontId="5" type="noConversion"/>
  </si>
  <si>
    <t>Kenny's</t>
    <phoneticPr fontId="5" type="noConversion"/>
  </si>
  <si>
    <t>The Dove</t>
    <phoneticPr fontId="5" type="noConversion"/>
  </si>
  <si>
    <t>The Half Pint</t>
    <phoneticPr fontId="5" type="noConversion"/>
  </si>
  <si>
    <t>Fat Black Pussy Cat</t>
    <phoneticPr fontId="5" type="noConversion"/>
  </si>
  <si>
    <t>Juran Beer Distribution</t>
    <phoneticPr fontId="5" type="noConversion"/>
  </si>
  <si>
    <t>Price</t>
    <phoneticPr fontId="5" type="noConversion"/>
  </si>
  <si>
    <t>Seasonal Variety Demand (1-4)</t>
    <phoneticPr fontId="5" type="noConversion"/>
  </si>
  <si>
    <t>Current Capacity</t>
    <phoneticPr fontId="5" type="noConversion"/>
  </si>
  <si>
    <t>Average</t>
    <phoneticPr fontId="5" type="noConversion"/>
  </si>
  <si>
    <t>Annual</t>
    <phoneticPr fontId="5" type="noConversion"/>
  </si>
  <si>
    <t>Monthly</t>
    <phoneticPr fontId="5" type="noConversion"/>
  </si>
  <si>
    <t>Dove Parlor</t>
    <phoneticPr fontId="5" type="noConversion"/>
  </si>
  <si>
    <t>Wicked Willy's</t>
    <phoneticPr fontId="5" type="noConversion"/>
  </si>
  <si>
    <t>Red Lion</t>
    <phoneticPr fontId="5" type="noConversion"/>
  </si>
  <si>
    <t>Castaways</t>
    <phoneticPr fontId="5" type="noConversion"/>
  </si>
  <si>
    <t>Half Pint</t>
    <phoneticPr fontId="5" type="noConversion"/>
  </si>
  <si>
    <t>Phebe's</t>
    <phoneticPr fontId="5" type="noConversion"/>
  </si>
  <si>
    <t>Central Bar</t>
    <phoneticPr fontId="5" type="noConversion"/>
  </si>
  <si>
    <t>Back Fence</t>
    <phoneticPr fontId="5" type="noConversion"/>
  </si>
  <si>
    <t>Swift</t>
    <phoneticPr fontId="5" type="noConversion"/>
  </si>
  <si>
    <t>Fat Black Pussycat</t>
    <phoneticPr fontId="5" type="noConversion"/>
  </si>
  <si>
    <t>Price Rank</t>
    <phoneticPr fontId="5" type="noConversion"/>
  </si>
  <si>
    <t>Avg. Price</t>
    <phoneticPr fontId="5" type="noConversion"/>
  </si>
  <si>
    <t>Storage Cap</t>
    <phoneticPr fontId="5" type="noConversion"/>
  </si>
  <si>
    <t>Season</t>
    <phoneticPr fontId="5" type="noConversion"/>
  </si>
  <si>
    <t>Storage Rndm</t>
    <phoneticPr fontId="5" type="noConversion"/>
  </si>
  <si>
    <t>Dark</t>
    <phoneticPr fontId="5" type="noConversion"/>
  </si>
  <si>
    <t>Medium</t>
    <phoneticPr fontId="5" type="noConversion"/>
  </si>
  <si>
    <t>Light</t>
    <phoneticPr fontId="5" type="noConversion"/>
  </si>
  <si>
    <t>Fall</t>
    <phoneticPr fontId="5" type="noConversion"/>
  </si>
  <si>
    <t>Spring</t>
    <phoneticPr fontId="5" type="noConversion"/>
  </si>
  <si>
    <t xml:space="preserve">Summer </t>
    <phoneticPr fontId="5" type="noConversion"/>
  </si>
  <si>
    <t>Winter</t>
    <phoneticPr fontId="5" type="noConversion"/>
  </si>
  <si>
    <t>Lord Baden Powell English Ale</t>
    <phoneticPr fontId="5" type="noConversion"/>
  </si>
  <si>
    <t>Bruin Brew Wheat</t>
    <phoneticPr fontId="5" type="noConversion"/>
  </si>
  <si>
    <t>Roaring Lion Uptown IPA</t>
    <phoneticPr fontId="5" type="noConversion"/>
  </si>
  <si>
    <t>WS Gosset Stout</t>
    <phoneticPr fontId="5" type="noConversion"/>
  </si>
  <si>
    <t>Aussie Amber</t>
    <phoneticPr fontId="5" type="noConversion"/>
  </si>
  <si>
    <t>Big Red Beer</t>
    <phoneticPr fontId="5" type="noConversion"/>
  </si>
  <si>
    <t>Downtown Draft</t>
    <phoneticPr fontId="5" type="noConversion"/>
  </si>
  <si>
    <t>Lawnmower Beer</t>
    <phoneticPr fontId="5" type="noConversion"/>
  </si>
  <si>
    <t>Lemonhead</t>
    <phoneticPr fontId="5" type="noConversion"/>
  </si>
  <si>
    <t>Holly Jackson's Dark Delight</t>
    <phoneticPr fontId="5" type="noConversion"/>
  </si>
  <si>
    <t>Weiss Bier</t>
    <phoneticPr fontId="5" type="noConversion"/>
  </si>
  <si>
    <t>Winter Dark</t>
    <phoneticPr fontId="5" type="noConversion"/>
  </si>
  <si>
    <t>Thomas Bayes Amber Ale</t>
    <phoneticPr fontId="5" type="noConversion"/>
  </si>
  <si>
    <t>Groundskeeper Willie's Scottish Ale</t>
    <phoneticPr fontId="5" type="noConversion"/>
  </si>
  <si>
    <t>Oktoberfest</t>
    <phoneticPr fontId="5" type="noConversion"/>
  </si>
  <si>
    <t>Dark</t>
    <phoneticPr fontId="5" type="noConversion"/>
  </si>
  <si>
    <t>Medium</t>
    <phoneticPr fontId="5" type="noConversion"/>
  </si>
  <si>
    <t>Light</t>
    <phoneticPr fontId="5" type="noConversion"/>
  </si>
  <si>
    <t>Drafts</t>
    <phoneticPr fontId="5" type="noConversion"/>
  </si>
  <si>
    <t>Bottles</t>
    <phoneticPr fontId="5" type="noConversion"/>
  </si>
  <si>
    <t>Central Bar</t>
    <phoneticPr fontId="5" type="noConversion"/>
  </si>
  <si>
    <t>$5-$7</t>
    <phoneticPr fontId="5" type="noConversion"/>
  </si>
  <si>
    <t>Phebes</t>
    <phoneticPr fontId="5" type="noConversion"/>
  </si>
  <si>
    <t>$5-$7</t>
    <phoneticPr fontId="5" type="noConversion"/>
  </si>
  <si>
    <t>Swift</t>
    <phoneticPr fontId="5" type="noConversion"/>
  </si>
  <si>
    <t>$6-$7</t>
    <phoneticPr fontId="5" type="noConversion"/>
  </si>
  <si>
    <t>The Red Lion</t>
    <phoneticPr fontId="5" type="noConversion"/>
  </si>
  <si>
    <t>$5.50-$6.00</t>
    <phoneticPr fontId="5" type="noConversion"/>
  </si>
  <si>
    <t>Wicked Willy's</t>
    <phoneticPr fontId="5" type="noConversion"/>
  </si>
  <si>
    <t>s</t>
  </si>
  <si>
    <t>p</t>
  </si>
  <si>
    <t>Fat Black Pussycat</t>
    <phoneticPr fontId="1" type="noConversion"/>
  </si>
  <si>
    <t>Swift</t>
    <phoneticPr fontId="1" type="noConversion"/>
  </si>
  <si>
    <t>dp</t>
  </si>
  <si>
    <t xml:space="preserve">c </t>
  </si>
  <si>
    <t>hp</t>
  </si>
  <si>
    <t>fbp</t>
  </si>
  <si>
    <t>Back Fence</t>
    <phoneticPr fontId="1" type="noConversion"/>
  </si>
  <si>
    <t>bf</t>
  </si>
  <si>
    <t>Central Bar</t>
    <phoneticPr fontId="1" type="noConversion"/>
  </si>
  <si>
    <t>ww</t>
  </si>
  <si>
    <t>Phebe's</t>
    <phoneticPr fontId="1" type="noConversion"/>
  </si>
  <si>
    <t>rl</t>
  </si>
  <si>
    <t>Half Pint</t>
    <phoneticPr fontId="1" type="noConversion"/>
  </si>
  <si>
    <t>Castaways</t>
    <phoneticPr fontId="1" type="noConversion"/>
  </si>
  <si>
    <t>c</t>
  </si>
  <si>
    <t>Red Lion</t>
    <phoneticPr fontId="1" type="noConversion"/>
  </si>
  <si>
    <t>cb</t>
  </si>
  <si>
    <t>Wicked Willy's</t>
    <phoneticPr fontId="1" type="noConversion"/>
  </si>
  <si>
    <t>Dove Parlor</t>
    <phoneticPr fontId="1" type="noConversion"/>
  </si>
  <si>
    <t>FBP</t>
    <phoneticPr fontId="1" type="noConversion"/>
  </si>
  <si>
    <t>S</t>
    <phoneticPr fontId="1" type="noConversion"/>
  </si>
  <si>
    <t>BF</t>
    <phoneticPr fontId="1" type="noConversion"/>
  </si>
  <si>
    <t>CB</t>
    <phoneticPr fontId="1" type="noConversion"/>
  </si>
  <si>
    <t>P</t>
    <phoneticPr fontId="1" type="noConversion"/>
  </si>
  <si>
    <t>HP</t>
    <phoneticPr fontId="1" type="noConversion"/>
  </si>
  <si>
    <t>C</t>
    <phoneticPr fontId="1" type="noConversion"/>
  </si>
  <si>
    <t>RL</t>
    <phoneticPr fontId="1" type="noConversion"/>
  </si>
  <si>
    <t>WW</t>
    <phoneticPr fontId="1" type="noConversion"/>
  </si>
  <si>
    <t>DP</t>
    <phoneticPr fontId="1" type="noConversion"/>
  </si>
  <si>
    <t>Total Distance</t>
  </si>
  <si>
    <t>=</t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</si>
</sst>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</numFmts>
  <fonts count="10"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sz val="10"/>
      <name val="Arial"/>
    </font>
    <font>
      <sz val="10"/>
      <name val="Arial"/>
      <family val="2"/>
    </font>
    <font>
      <b/>
      <sz val="8"/>
      <color indexed="81"/>
      <name val="Tahoma"/>
      <family val="2"/>
    </font>
    <font>
      <b/>
      <sz val="8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18"/>
      </left>
      <right/>
      <top/>
      <bottom style="medium">
        <color indexed="18"/>
      </bottom>
      <diagonal/>
    </border>
    <border>
      <left/>
      <right/>
      <top/>
      <bottom style="medium">
        <color indexed="18"/>
      </bottom>
      <diagonal/>
    </border>
    <border>
      <left/>
      <right style="medium">
        <color indexed="18"/>
      </right>
      <top/>
      <bottom style="medium">
        <color indexed="18"/>
      </bottom>
      <diagonal/>
    </border>
    <border>
      <left style="medium">
        <color indexed="18"/>
      </left>
      <right/>
      <top/>
      <bottom/>
      <diagonal/>
    </border>
    <border>
      <left/>
      <right style="medium">
        <color indexed="18"/>
      </right>
      <top/>
      <bottom/>
      <diagonal/>
    </border>
    <border>
      <left style="medium">
        <color indexed="18"/>
      </left>
      <right/>
      <top style="medium">
        <color indexed="18"/>
      </top>
      <bottom/>
      <diagonal/>
    </border>
    <border>
      <left/>
      <right/>
      <top style="medium">
        <color indexed="18"/>
      </top>
      <bottom/>
      <diagonal/>
    </border>
    <border>
      <left/>
      <right style="medium">
        <color indexed="18"/>
      </right>
      <top style="medium">
        <color indexed="18"/>
      </top>
      <bottom/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12"/>
      </right>
      <top/>
      <bottom style="thick">
        <color indexed="12"/>
      </bottom>
      <diagonal/>
    </border>
    <border>
      <left/>
      <right/>
      <top/>
      <bottom style="thick">
        <color indexed="12"/>
      </bottom>
      <diagonal/>
    </border>
    <border>
      <left style="thick">
        <color indexed="12"/>
      </left>
      <right/>
      <top/>
      <bottom style="thick">
        <color indexed="12"/>
      </bottom>
      <diagonal/>
    </border>
    <border>
      <left/>
      <right style="thick">
        <color indexed="12"/>
      </right>
      <top/>
      <bottom/>
      <diagonal/>
    </border>
    <border>
      <left style="thick">
        <color indexed="12"/>
      </left>
      <right/>
      <top/>
      <bottom/>
      <diagonal/>
    </border>
    <border>
      <left/>
      <right style="thick">
        <color indexed="12"/>
      </right>
      <top style="thick">
        <color indexed="12"/>
      </top>
      <bottom/>
      <diagonal/>
    </border>
    <border>
      <left/>
      <right/>
      <top style="thick">
        <color indexed="12"/>
      </top>
      <bottom/>
      <diagonal/>
    </border>
    <border>
      <left style="thick">
        <color indexed="12"/>
      </left>
      <right/>
      <top style="thick">
        <color indexed="12"/>
      </top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6" fillId="0" borderId="0"/>
  </cellStyleXfs>
  <cellXfs count="70">
    <xf numFmtId="0" fontId="0" fillId="0" borderId="0" xfId="0"/>
    <xf numFmtId="0" fontId="3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0" xfId="0" applyNumberFormat="1"/>
    <xf numFmtId="0" fontId="1" fillId="0" borderId="0" xfId="0" applyFont="1"/>
    <xf numFmtId="6" fontId="0" fillId="0" borderId="0" xfId="0" applyNumberFormat="1"/>
    <xf numFmtId="8" fontId="0" fillId="0" borderId="0" xfId="0" applyNumberFormat="1"/>
    <xf numFmtId="0" fontId="0" fillId="2" borderId="4" xfId="0" applyFill="1" applyBorder="1"/>
    <xf numFmtId="0" fontId="4" fillId="2" borderId="0" xfId="0" applyFont="1" applyFill="1" applyBorder="1"/>
    <xf numFmtId="0" fontId="0" fillId="2" borderId="5" xfId="0" applyFill="1" applyBorder="1"/>
    <xf numFmtId="0" fontId="2" fillId="2" borderId="4" xfId="0" applyFont="1" applyFill="1" applyBorder="1"/>
    <xf numFmtId="2" fontId="0" fillId="2" borderId="0" xfId="0" applyNumberFormat="1" applyFill="1" applyBorder="1"/>
    <xf numFmtId="0" fontId="2" fillId="2" borderId="1" xfId="0" applyFont="1" applyFill="1" applyBorder="1"/>
    <xf numFmtId="2" fontId="0" fillId="2" borderId="2" xfId="0" applyNumberFormat="1" applyFill="1" applyBorder="1"/>
    <xf numFmtId="0" fontId="0" fillId="2" borderId="3" xfId="0" applyFill="1" applyBorder="1"/>
    <xf numFmtId="0" fontId="0" fillId="2" borderId="15" xfId="0" applyNumberFormat="1" applyFill="1" applyBorder="1"/>
    <xf numFmtId="0" fontId="0" fillId="2" borderId="1" xfId="0" applyFill="1" applyBorder="1"/>
    <xf numFmtId="0" fontId="0" fillId="2" borderId="2" xfId="0" applyNumberFormat="1" applyFill="1" applyBorder="1"/>
    <xf numFmtId="0" fontId="0" fillId="2" borderId="3" xfId="0" applyNumberFormat="1" applyFill="1" applyBorder="1"/>
    <xf numFmtId="0" fontId="0" fillId="2" borderId="15" xfId="0" applyNumberFormat="1" applyFill="1" applyBorder="1"/>
    <xf numFmtId="0" fontId="0" fillId="2" borderId="5" xfId="0" applyNumberFormat="1" applyFill="1" applyBorder="1"/>
    <xf numFmtId="0" fontId="0" fillId="2" borderId="15" xfId="0" applyNumberFormat="1" applyFill="1" applyBorder="1"/>
    <xf numFmtId="0" fontId="0" fillId="2" borderId="14" xfId="0" applyNumberFormat="1" applyFill="1" applyBorder="1"/>
    <xf numFmtId="0" fontId="0" fillId="2" borderId="16" xfId="0" applyNumberFormat="1" applyFill="1" applyBorder="1"/>
    <xf numFmtId="0" fontId="0" fillId="2" borderId="12" xfId="0" applyNumberFormat="1" applyFill="1" applyBorder="1"/>
    <xf numFmtId="0" fontId="0" fillId="2" borderId="0" xfId="0" applyNumberFormat="1" applyFill="1" applyBorder="1"/>
    <xf numFmtId="0" fontId="0" fillId="2" borderId="13" xfId="0" applyNumberFormat="1" applyFill="1" applyBorder="1"/>
    <xf numFmtId="0" fontId="0" fillId="2" borderId="9" xfId="0" applyNumberFormat="1" applyFill="1" applyBorder="1"/>
    <xf numFmtId="0" fontId="0" fillId="2" borderId="10" xfId="0" applyNumberFormat="1" applyFill="1" applyBorder="1"/>
    <xf numFmtId="0" fontId="0" fillId="2" borderId="11" xfId="0" applyNumberFormat="1" applyFill="1" applyBorder="1"/>
    <xf numFmtId="44" fontId="0" fillId="2" borderId="17" xfId="1" applyNumberFormat="1" applyFont="1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2" fillId="2" borderId="26" xfId="0" applyFont="1" applyFill="1" applyBorder="1"/>
    <xf numFmtId="0" fontId="2" fillId="2" borderId="27" xfId="0" applyFont="1" applyFill="1" applyBorder="1"/>
    <xf numFmtId="0" fontId="2" fillId="2" borderId="28" xfId="0" applyFont="1" applyFill="1" applyBorder="1"/>
    <xf numFmtId="0" fontId="6" fillId="0" borderId="0" xfId="2"/>
    <xf numFmtId="0" fontId="6" fillId="0" borderId="0" xfId="2" applyAlignment="1">
      <alignment horizontal="center"/>
    </xf>
    <xf numFmtId="1" fontId="6" fillId="0" borderId="29" xfId="2" applyNumberFormat="1" applyBorder="1" applyAlignment="1">
      <alignment horizontal="center"/>
    </xf>
    <xf numFmtId="1" fontId="6" fillId="0" borderId="30" xfId="2" applyNumberFormat="1" applyBorder="1" applyAlignment="1">
      <alignment horizontal="center"/>
    </xf>
    <xf numFmtId="1" fontId="6" fillId="0" borderId="31" xfId="2" applyNumberFormat="1" applyBorder="1" applyAlignment="1">
      <alignment horizontal="center"/>
    </xf>
    <xf numFmtId="1" fontId="6" fillId="0" borderId="32" xfId="2" applyNumberFormat="1" applyBorder="1" applyAlignment="1">
      <alignment horizontal="center"/>
    </xf>
    <xf numFmtId="1" fontId="6" fillId="0" borderId="0" xfId="2" applyNumberFormat="1" applyBorder="1" applyAlignment="1">
      <alignment horizontal="center"/>
    </xf>
    <xf numFmtId="1" fontId="6" fillId="0" borderId="33" xfId="2" applyNumberFormat="1" applyBorder="1" applyAlignment="1">
      <alignment horizontal="center"/>
    </xf>
    <xf numFmtId="1" fontId="6" fillId="0" borderId="0" xfId="2" applyNumberFormat="1"/>
    <xf numFmtId="1" fontId="6" fillId="0" borderId="0" xfId="2" applyNumberFormat="1" applyAlignment="1">
      <alignment horizontal="center"/>
    </xf>
    <xf numFmtId="0" fontId="7" fillId="0" borderId="0" xfId="2" applyFont="1" applyAlignment="1">
      <alignment horizontal="center"/>
    </xf>
    <xf numFmtId="1" fontId="6" fillId="0" borderId="34" xfId="2" applyNumberFormat="1" applyBorder="1" applyAlignment="1">
      <alignment horizontal="center"/>
    </xf>
    <xf numFmtId="1" fontId="6" fillId="0" borderId="35" xfId="2" applyNumberFormat="1" applyBorder="1" applyAlignment="1">
      <alignment horizontal="center"/>
    </xf>
    <xf numFmtId="1" fontId="6" fillId="0" borderId="36" xfId="2" applyNumberFormat="1" applyBorder="1" applyAlignment="1">
      <alignment horizontal="center"/>
    </xf>
    <xf numFmtId="0" fontId="6" fillId="0" borderId="37" xfId="2" applyBorder="1" applyAlignment="1">
      <alignment horizontal="center"/>
    </xf>
    <xf numFmtId="0" fontId="6" fillId="0" borderId="29" xfId="2" applyBorder="1" applyAlignment="1">
      <alignment horizontal="center"/>
    </xf>
    <xf numFmtId="0" fontId="6" fillId="0" borderId="30" xfId="2" applyBorder="1" applyAlignment="1">
      <alignment horizontal="center"/>
    </xf>
    <xf numFmtId="0" fontId="6" fillId="0" borderId="31" xfId="2" applyBorder="1" applyAlignment="1">
      <alignment horizontal="center"/>
    </xf>
    <xf numFmtId="0" fontId="6" fillId="0" borderId="32" xfId="2" applyBorder="1" applyAlignment="1">
      <alignment horizontal="center"/>
    </xf>
    <xf numFmtId="0" fontId="6" fillId="0" borderId="0" xfId="2" applyBorder="1" applyAlignment="1">
      <alignment horizontal="center"/>
    </xf>
    <xf numFmtId="0" fontId="6" fillId="0" borderId="33" xfId="2" applyBorder="1" applyAlignment="1">
      <alignment horizontal="center"/>
    </xf>
    <xf numFmtId="0" fontId="6" fillId="0" borderId="34" xfId="2" applyBorder="1" applyAlignment="1">
      <alignment horizontal="center"/>
    </xf>
    <xf numFmtId="0" fontId="6" fillId="0" borderId="35" xfId="2" applyBorder="1" applyAlignment="1">
      <alignment horizontal="center"/>
    </xf>
    <xf numFmtId="0" fontId="6" fillId="0" borderId="36" xfId="2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37"/>
  <sheetViews>
    <sheetView workbookViewId="0">
      <selection activeCell="B5" sqref="B5"/>
    </sheetView>
  </sheetViews>
  <sheetFormatPr defaultColWidth="11" defaultRowHeight="12.75"/>
  <cols>
    <col min="1" max="1" width="13.75" customWidth="1"/>
    <col min="4" max="4" width="12.875" customWidth="1"/>
    <col min="5" max="7" width="27.75" customWidth="1"/>
  </cols>
  <sheetData>
    <row r="2" spans="1:7">
      <c r="A2" t="s">
        <v>22</v>
      </c>
    </row>
    <row r="4" spans="1:7">
      <c r="A4" s="1" t="s">
        <v>40</v>
      </c>
      <c r="B4" s="1" t="s">
        <v>64</v>
      </c>
      <c r="C4" s="1" t="s">
        <v>65</v>
      </c>
      <c r="D4" s="1" t="s">
        <v>66</v>
      </c>
    </row>
    <row r="5" spans="1:7">
      <c r="A5" t="s">
        <v>45</v>
      </c>
      <c r="B5">
        <f>3*C17*1000</f>
        <v>70000</v>
      </c>
      <c r="C5">
        <f>3*C16*1000</f>
        <v>80000</v>
      </c>
      <c r="D5">
        <f>3*C18*1000</f>
        <v>50000</v>
      </c>
    </row>
    <row r="6" spans="1:7">
      <c r="A6" t="s">
        <v>46</v>
      </c>
      <c r="B6">
        <f>3*C18*1000</f>
        <v>50000</v>
      </c>
      <c r="C6">
        <f>3*C17*1000</f>
        <v>70000</v>
      </c>
      <c r="D6">
        <f>3*C17*1000</f>
        <v>70000</v>
      </c>
    </row>
    <row r="7" spans="1:7">
      <c r="A7" t="s">
        <v>47</v>
      </c>
      <c r="B7">
        <f>3*C19*1000</f>
        <v>40000</v>
      </c>
      <c r="C7">
        <f>3*C19*1000</f>
        <v>40000</v>
      </c>
      <c r="D7">
        <f>3*C16*1000</f>
        <v>80000</v>
      </c>
    </row>
    <row r="8" spans="1:7">
      <c r="A8" t="s">
        <v>48</v>
      </c>
      <c r="B8">
        <f>3*C16*1000</f>
        <v>80000</v>
      </c>
      <c r="C8">
        <f>3*C18*1000</f>
        <v>50000</v>
      </c>
      <c r="D8">
        <f>3*C19*1000</f>
        <v>40000</v>
      </c>
    </row>
    <row r="12" spans="1:7">
      <c r="A12" t="s">
        <v>23</v>
      </c>
      <c r="B12">
        <f>12*80</f>
        <v>960</v>
      </c>
    </row>
    <row r="13" spans="1:7">
      <c r="A13" t="s">
        <v>24</v>
      </c>
      <c r="B13">
        <v>240</v>
      </c>
    </row>
    <row r="15" spans="1:7">
      <c r="B15" s="1" t="s">
        <v>25</v>
      </c>
      <c r="C15" s="1" t="s">
        <v>26</v>
      </c>
      <c r="E15" s="37" t="s">
        <v>64</v>
      </c>
      <c r="F15" s="38" t="s">
        <v>65</v>
      </c>
      <c r="G15" s="39" t="s">
        <v>66</v>
      </c>
    </row>
    <row r="16" spans="1:7">
      <c r="A16">
        <v>4</v>
      </c>
      <c r="B16">
        <v>320</v>
      </c>
      <c r="C16">
        <f>B16/12</f>
        <v>26.666666666666668</v>
      </c>
      <c r="E16" s="32" t="s">
        <v>51</v>
      </c>
      <c r="F16" s="2" t="s">
        <v>49</v>
      </c>
      <c r="G16" s="33" t="s">
        <v>50</v>
      </c>
    </row>
    <row r="17" spans="1:7">
      <c r="A17">
        <v>3</v>
      </c>
      <c r="B17">
        <v>280</v>
      </c>
      <c r="C17">
        <f t="shared" ref="C17:C19" si="0">B17/12</f>
        <v>23.333333333333332</v>
      </c>
      <c r="E17" s="32" t="s">
        <v>52</v>
      </c>
      <c r="F17" s="2" t="s">
        <v>53</v>
      </c>
      <c r="G17" s="33" t="s">
        <v>56</v>
      </c>
    </row>
    <row r="18" spans="1:7">
      <c r="A18">
        <v>2</v>
      </c>
      <c r="B18">
        <v>200</v>
      </c>
      <c r="C18">
        <f t="shared" si="0"/>
        <v>16.666666666666668</v>
      </c>
      <c r="E18" s="32" t="s">
        <v>58</v>
      </c>
      <c r="F18" s="2" t="s">
        <v>54</v>
      </c>
      <c r="G18" s="33" t="s">
        <v>55</v>
      </c>
    </row>
    <row r="19" spans="1:7">
      <c r="A19">
        <v>1</v>
      </c>
      <c r="B19">
        <v>160</v>
      </c>
      <c r="C19">
        <f t="shared" si="0"/>
        <v>13.333333333333334</v>
      </c>
      <c r="E19" s="32" t="s">
        <v>60</v>
      </c>
      <c r="F19" s="2" t="s">
        <v>59</v>
      </c>
      <c r="G19" s="33" t="s">
        <v>57</v>
      </c>
    </row>
    <row r="20" spans="1:7">
      <c r="E20" s="34" t="s">
        <v>63</v>
      </c>
      <c r="F20" s="35" t="s">
        <v>61</v>
      </c>
      <c r="G20" s="36" t="s">
        <v>62</v>
      </c>
    </row>
    <row r="21" spans="1:7">
      <c r="B21">
        <f>SUM(B16:B19)</f>
        <v>960</v>
      </c>
    </row>
    <row r="26" spans="1:7">
      <c r="B26" s="1" t="s">
        <v>37</v>
      </c>
      <c r="C26" s="1" t="s">
        <v>38</v>
      </c>
      <c r="D26" s="1" t="s">
        <v>41</v>
      </c>
      <c r="E26" s="1" t="s">
        <v>39</v>
      </c>
    </row>
    <row r="27" spans="1:7">
      <c r="A27" t="s">
        <v>27</v>
      </c>
      <c r="B27">
        <v>1</v>
      </c>
      <c r="C27">
        <v>3.5999999999999996</v>
      </c>
      <c r="D27">
        <v>0.62498141314426903</v>
      </c>
      <c r="E27">
        <v>624.98141314426903</v>
      </c>
    </row>
    <row r="28" spans="1:7">
      <c r="A28" t="s">
        <v>28</v>
      </c>
      <c r="B28">
        <v>9</v>
      </c>
      <c r="C28">
        <v>2.4</v>
      </c>
      <c r="D28">
        <v>0.45439872466613451</v>
      </c>
      <c r="E28">
        <v>454.39872466613451</v>
      </c>
    </row>
    <row r="29" spans="1:7">
      <c r="A29" t="s">
        <v>29</v>
      </c>
      <c r="B29">
        <v>6</v>
      </c>
      <c r="C29">
        <v>3.15</v>
      </c>
      <c r="D29">
        <v>0.82507962402451085</v>
      </c>
      <c r="E29">
        <v>825.07962402451085</v>
      </c>
    </row>
    <row r="30" spans="1:7">
      <c r="A30" t="s">
        <v>30</v>
      </c>
      <c r="B30">
        <v>7</v>
      </c>
      <c r="C30">
        <v>3</v>
      </c>
      <c r="D30">
        <v>0.47299074368038418</v>
      </c>
      <c r="E30">
        <v>472.99074368038418</v>
      </c>
    </row>
    <row r="31" spans="1:7">
      <c r="A31" t="s">
        <v>31</v>
      </c>
      <c r="B31">
        <v>2</v>
      </c>
      <c r="C31">
        <v>3.5999999999999996</v>
      </c>
      <c r="D31">
        <v>0.41520451140422665</v>
      </c>
      <c r="E31">
        <v>415.20451140422665</v>
      </c>
    </row>
    <row r="32" spans="1:7">
      <c r="A32" t="s">
        <v>32</v>
      </c>
      <c r="B32">
        <v>4</v>
      </c>
      <c r="C32">
        <v>3.4499999999999997</v>
      </c>
      <c r="D32">
        <v>0.28395000510226964</v>
      </c>
      <c r="E32">
        <v>283.95000510226964</v>
      </c>
    </row>
    <row r="33" spans="1:5">
      <c r="A33" t="s">
        <v>33</v>
      </c>
      <c r="B33">
        <v>3</v>
      </c>
      <c r="C33">
        <v>3.3</v>
      </c>
      <c r="D33">
        <v>0.93752121501529473</v>
      </c>
      <c r="E33">
        <v>937.52121501529473</v>
      </c>
    </row>
    <row r="34" spans="1:5">
      <c r="A34" t="s">
        <v>34</v>
      </c>
      <c r="B34">
        <v>10</v>
      </c>
      <c r="C34">
        <v>2.4</v>
      </c>
      <c r="D34">
        <v>5.4073178412181733E-2</v>
      </c>
      <c r="E34">
        <v>54.073178412181733</v>
      </c>
    </row>
    <row r="35" spans="1:5">
      <c r="A35" t="s">
        <v>35</v>
      </c>
      <c r="B35">
        <v>5</v>
      </c>
      <c r="C35">
        <v>3.3</v>
      </c>
      <c r="D35">
        <v>0.23458221386499645</v>
      </c>
      <c r="E35">
        <v>234.58221386499645</v>
      </c>
    </row>
    <row r="36" spans="1:5">
      <c r="A36" t="s">
        <v>36</v>
      </c>
      <c r="B36">
        <v>8</v>
      </c>
      <c r="C36">
        <v>2.6999999999999997</v>
      </c>
      <c r="D36">
        <v>0.15408557599675987</v>
      </c>
      <c r="E36">
        <v>154.08557599675987</v>
      </c>
    </row>
    <row r="37" spans="1:5">
      <c r="E37">
        <f>SUM(E27:E36)</f>
        <v>4456.8672053110276</v>
      </c>
    </row>
  </sheetData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1:K53"/>
  <sheetViews>
    <sheetView tabSelected="1" workbookViewId="0">
      <selection activeCell="A27" sqref="A27"/>
    </sheetView>
  </sheetViews>
  <sheetFormatPr defaultColWidth="11" defaultRowHeight="12.75"/>
  <cols>
    <col min="2" max="2" width="15.125" customWidth="1"/>
    <col min="3" max="3" width="14.875" bestFit="1" customWidth="1"/>
    <col min="9" max="9" width="17" customWidth="1"/>
  </cols>
  <sheetData>
    <row r="1" spans="2:11" ht="13.5" thickBot="1"/>
    <row r="2" spans="2:11">
      <c r="B2" s="67" t="s">
        <v>20</v>
      </c>
      <c r="C2" s="68"/>
      <c r="D2" s="68"/>
      <c r="E2" s="68"/>
      <c r="F2" s="69"/>
    </row>
    <row r="3" spans="2:11" ht="13.5" thickBot="1">
      <c r="B3" s="8"/>
      <c r="C3" s="9" t="s">
        <v>42</v>
      </c>
      <c r="D3" s="9" t="s">
        <v>43</v>
      </c>
      <c r="E3" s="9" t="s">
        <v>44</v>
      </c>
      <c r="F3" s="10"/>
      <c r="H3" s="5"/>
      <c r="I3" s="5"/>
    </row>
    <row r="4" spans="2:11">
      <c r="B4" s="8" t="s">
        <v>27</v>
      </c>
      <c r="C4" s="23">
        <v>60</v>
      </c>
      <c r="D4" s="22">
        <v>20</v>
      </c>
      <c r="E4" s="24">
        <v>20</v>
      </c>
      <c r="F4" s="21">
        <f>SUM(C4:E4)</f>
        <v>100</v>
      </c>
      <c r="H4" s="1"/>
      <c r="I4" s="1"/>
      <c r="J4" s="1"/>
      <c r="K4" s="1"/>
    </row>
    <row r="5" spans="2:11">
      <c r="B5" s="8" t="s">
        <v>28</v>
      </c>
      <c r="C5" s="25">
        <v>60</v>
      </c>
      <c r="D5" s="26">
        <v>20</v>
      </c>
      <c r="E5" s="27">
        <v>20</v>
      </c>
      <c r="F5" s="21">
        <f t="shared" ref="F5:F13" si="0">SUM(C5:E5)</f>
        <v>100</v>
      </c>
    </row>
    <row r="6" spans="2:11">
      <c r="B6" s="8" t="s">
        <v>29</v>
      </c>
      <c r="C6" s="25">
        <v>60</v>
      </c>
      <c r="D6" s="26">
        <v>20</v>
      </c>
      <c r="E6" s="27">
        <v>20</v>
      </c>
      <c r="F6" s="21">
        <f t="shared" si="0"/>
        <v>100</v>
      </c>
    </row>
    <row r="7" spans="2:11">
      <c r="B7" s="8" t="s">
        <v>30</v>
      </c>
      <c r="C7" s="25">
        <v>20</v>
      </c>
      <c r="D7" s="26">
        <v>20</v>
      </c>
      <c r="E7" s="27">
        <v>20</v>
      </c>
      <c r="F7" s="21">
        <f t="shared" si="0"/>
        <v>60</v>
      </c>
    </row>
    <row r="8" spans="2:11">
      <c r="B8" s="8" t="s">
        <v>31</v>
      </c>
      <c r="C8" s="25">
        <v>20</v>
      </c>
      <c r="D8" s="26">
        <v>20</v>
      </c>
      <c r="E8" s="27">
        <v>20</v>
      </c>
      <c r="F8" s="21">
        <f t="shared" si="0"/>
        <v>60</v>
      </c>
    </row>
    <row r="9" spans="2:11">
      <c r="B9" s="8" t="s">
        <v>32</v>
      </c>
      <c r="C9" s="25">
        <v>20</v>
      </c>
      <c r="D9" s="26">
        <v>20</v>
      </c>
      <c r="E9" s="27">
        <v>20</v>
      </c>
      <c r="F9" s="21">
        <f t="shared" si="0"/>
        <v>60</v>
      </c>
    </row>
    <row r="10" spans="2:11">
      <c r="B10" s="8" t="s">
        <v>33</v>
      </c>
      <c r="C10" s="25">
        <v>20</v>
      </c>
      <c r="D10" s="26">
        <v>20</v>
      </c>
      <c r="E10" s="27">
        <v>20</v>
      </c>
      <c r="F10" s="21">
        <f t="shared" si="0"/>
        <v>60</v>
      </c>
    </row>
    <row r="11" spans="2:11">
      <c r="B11" s="8" t="s">
        <v>34</v>
      </c>
      <c r="C11" s="25">
        <v>60</v>
      </c>
      <c r="D11" s="26">
        <v>20</v>
      </c>
      <c r="E11" s="27">
        <v>20</v>
      </c>
      <c r="F11" s="21">
        <f t="shared" si="0"/>
        <v>100</v>
      </c>
    </row>
    <row r="12" spans="2:11">
      <c r="B12" s="8" t="s">
        <v>35</v>
      </c>
      <c r="C12" s="25">
        <v>20</v>
      </c>
      <c r="D12" s="26">
        <v>20</v>
      </c>
      <c r="E12" s="27">
        <v>20</v>
      </c>
      <c r="F12" s="21">
        <f t="shared" si="0"/>
        <v>60</v>
      </c>
    </row>
    <row r="13" spans="2:11" ht="13.5" thickBot="1">
      <c r="B13" s="8" t="s">
        <v>36</v>
      </c>
      <c r="C13" s="28">
        <v>60</v>
      </c>
      <c r="D13" s="29">
        <v>20</v>
      </c>
      <c r="E13" s="30">
        <v>20</v>
      </c>
      <c r="F13" s="21">
        <f t="shared" si="0"/>
        <v>100</v>
      </c>
    </row>
    <row r="14" spans="2:11" ht="13.5" thickBot="1">
      <c r="B14" s="8"/>
      <c r="C14" s="22">
        <f>SUM(C4:C13)</f>
        <v>400</v>
      </c>
      <c r="D14" s="16">
        <f t="shared" ref="D14:E14" si="1">SUM(D4:D13)</f>
        <v>200</v>
      </c>
      <c r="E14" s="20">
        <f t="shared" si="1"/>
        <v>200</v>
      </c>
      <c r="F14" s="21">
        <f>SUM(C14:E14)</f>
        <v>800</v>
      </c>
    </row>
    <row r="15" spans="2:11" ht="13.5" thickBot="1">
      <c r="B15" s="17"/>
      <c r="C15" s="31">
        <f>SUMPRODUCT(C4:E13,C19:E28)</f>
        <v>2848.5</v>
      </c>
      <c r="D15" s="18"/>
      <c r="E15" s="18"/>
      <c r="F15" s="19"/>
    </row>
    <row r="16" spans="2:11" ht="13.5" thickBot="1"/>
    <row r="17" spans="2:9" ht="13.5" thickBot="1">
      <c r="B17" s="67" t="s">
        <v>21</v>
      </c>
      <c r="C17" s="68"/>
      <c r="D17" s="68"/>
      <c r="E17" s="68"/>
      <c r="F17" s="69"/>
    </row>
    <row r="18" spans="2:9">
      <c r="B18" s="8"/>
      <c r="C18" s="9" t="s">
        <v>42</v>
      </c>
      <c r="D18" s="9" t="s">
        <v>43</v>
      </c>
      <c r="E18" s="9" t="s">
        <v>44</v>
      </c>
      <c r="F18" s="10"/>
      <c r="I18" s="40" t="s">
        <v>10</v>
      </c>
    </row>
    <row r="19" spans="2:9">
      <c r="B19" s="11" t="s">
        <v>10</v>
      </c>
      <c r="C19" s="12">
        <f>D19*1.2</f>
        <v>4.2</v>
      </c>
      <c r="D19" s="12">
        <v>3.5</v>
      </c>
      <c r="E19" s="12">
        <f>D19*0.95</f>
        <v>3.3249999999999997</v>
      </c>
      <c r="F19" s="10"/>
      <c r="I19" s="41" t="s">
        <v>11</v>
      </c>
    </row>
    <row r="20" spans="2:9">
      <c r="B20" s="11" t="s">
        <v>11</v>
      </c>
      <c r="C20" s="12">
        <f t="shared" ref="C20:C28" si="2">D20*1.2</f>
        <v>4.2</v>
      </c>
      <c r="D20" s="12">
        <v>3.5</v>
      </c>
      <c r="E20" s="12">
        <f t="shared" ref="E20:E28" si="3">D20*0.95</f>
        <v>3.3249999999999997</v>
      </c>
      <c r="F20" s="10"/>
      <c r="I20" s="41" t="s">
        <v>12</v>
      </c>
    </row>
    <row r="21" spans="2:9">
      <c r="B21" s="11" t="s">
        <v>12</v>
      </c>
      <c r="C21" s="12">
        <f t="shared" si="2"/>
        <v>4.2</v>
      </c>
      <c r="D21" s="12">
        <v>3.5</v>
      </c>
      <c r="E21" s="12">
        <f t="shared" si="3"/>
        <v>3.3249999999999997</v>
      </c>
      <c r="F21" s="10"/>
      <c r="I21" s="41" t="s">
        <v>13</v>
      </c>
    </row>
    <row r="22" spans="2:9">
      <c r="B22" s="11" t="s">
        <v>13</v>
      </c>
      <c r="C22" s="12">
        <f t="shared" si="2"/>
        <v>3.5999999999999996</v>
      </c>
      <c r="D22" s="12">
        <v>3</v>
      </c>
      <c r="E22" s="12">
        <f t="shared" si="3"/>
        <v>2.8499999999999996</v>
      </c>
      <c r="F22" s="10"/>
      <c r="I22" s="41" t="s">
        <v>14</v>
      </c>
    </row>
    <row r="23" spans="2:9">
      <c r="B23" s="11" t="s">
        <v>14</v>
      </c>
      <c r="C23" s="12">
        <f t="shared" si="2"/>
        <v>3</v>
      </c>
      <c r="D23" s="12">
        <v>2.5</v>
      </c>
      <c r="E23" s="12">
        <f t="shared" si="3"/>
        <v>2.375</v>
      </c>
      <c r="F23" s="10"/>
      <c r="I23" s="41" t="s">
        <v>15</v>
      </c>
    </row>
    <row r="24" spans="2:9">
      <c r="B24" s="11" t="s">
        <v>15</v>
      </c>
      <c r="C24" s="12">
        <f t="shared" si="2"/>
        <v>3</v>
      </c>
      <c r="D24" s="12">
        <v>2.5</v>
      </c>
      <c r="E24" s="12">
        <f t="shared" si="3"/>
        <v>2.375</v>
      </c>
      <c r="F24" s="10"/>
      <c r="I24" s="41" t="s">
        <v>16</v>
      </c>
    </row>
    <row r="25" spans="2:9">
      <c r="B25" s="11" t="s">
        <v>16</v>
      </c>
      <c r="C25" s="12">
        <f t="shared" si="2"/>
        <v>3</v>
      </c>
      <c r="D25" s="12">
        <v>2.5</v>
      </c>
      <c r="E25" s="12">
        <f t="shared" si="3"/>
        <v>2.375</v>
      </c>
      <c r="F25" s="10"/>
      <c r="I25" s="41" t="s">
        <v>17</v>
      </c>
    </row>
    <row r="26" spans="2:9">
      <c r="B26" s="11" t="s">
        <v>17</v>
      </c>
      <c r="C26" s="12">
        <f t="shared" si="2"/>
        <v>4.8</v>
      </c>
      <c r="D26" s="12">
        <v>4</v>
      </c>
      <c r="E26" s="12">
        <f t="shared" si="3"/>
        <v>3.8</v>
      </c>
      <c r="F26" s="10"/>
      <c r="I26" s="41" t="s">
        <v>18</v>
      </c>
    </row>
    <row r="27" spans="2:9" ht="13.5" thickBot="1">
      <c r="B27" s="11" t="s">
        <v>18</v>
      </c>
      <c r="C27" s="12">
        <f t="shared" si="2"/>
        <v>3.5999999999999996</v>
      </c>
      <c r="D27" s="12">
        <v>3</v>
      </c>
      <c r="E27" s="12">
        <f t="shared" si="3"/>
        <v>2.8499999999999996</v>
      </c>
      <c r="F27" s="10"/>
      <c r="I27" s="42" t="s">
        <v>19</v>
      </c>
    </row>
    <row r="28" spans="2:9" ht="13.5" thickBot="1">
      <c r="B28" s="13" t="s">
        <v>19</v>
      </c>
      <c r="C28" s="14">
        <f t="shared" si="2"/>
        <v>4.2</v>
      </c>
      <c r="D28" s="14">
        <v>3.5</v>
      </c>
      <c r="E28" s="14">
        <f t="shared" si="3"/>
        <v>3.3249999999999997</v>
      </c>
      <c r="F28" s="15"/>
    </row>
    <row r="31" spans="2:9">
      <c r="C31" s="5" t="s">
        <v>67</v>
      </c>
      <c r="D31" s="5" t="s">
        <v>68</v>
      </c>
    </row>
    <row r="32" spans="2:9">
      <c r="B32" s="5" t="s">
        <v>69</v>
      </c>
      <c r="C32" t="s">
        <v>70</v>
      </c>
      <c r="D32" t="s">
        <v>70</v>
      </c>
      <c r="E32" s="4"/>
      <c r="H32" s="2"/>
    </row>
    <row r="33" spans="2:8">
      <c r="B33" s="5" t="s">
        <v>71</v>
      </c>
      <c r="C33" s="6">
        <v>7</v>
      </c>
      <c r="D33" t="s">
        <v>72</v>
      </c>
      <c r="H33" s="3"/>
    </row>
    <row r="34" spans="2:8">
      <c r="B34" s="5" t="s">
        <v>73</v>
      </c>
      <c r="C34" t="s">
        <v>74</v>
      </c>
      <c r="D34" t="s">
        <v>74</v>
      </c>
      <c r="H34" s="2"/>
    </row>
    <row r="35" spans="2:8">
      <c r="B35" s="5" t="s">
        <v>75</v>
      </c>
      <c r="C35" s="7">
        <v>6.5</v>
      </c>
      <c r="D35" s="7" t="s">
        <v>76</v>
      </c>
      <c r="H35" s="2"/>
    </row>
    <row r="36" spans="2:8">
      <c r="B36" s="5" t="s">
        <v>77</v>
      </c>
      <c r="C36" t="s">
        <v>0</v>
      </c>
      <c r="D36" t="s">
        <v>1</v>
      </c>
      <c r="H36" s="3"/>
    </row>
    <row r="37" spans="2:8">
      <c r="B37" s="5" t="s">
        <v>2</v>
      </c>
      <c r="C37" s="7">
        <v>6</v>
      </c>
      <c r="D37" t="s">
        <v>3</v>
      </c>
      <c r="H37" s="3"/>
    </row>
    <row r="38" spans="2:8">
      <c r="B38" s="5" t="s">
        <v>4</v>
      </c>
      <c r="C38" s="7">
        <v>5</v>
      </c>
      <c r="D38" t="s">
        <v>5</v>
      </c>
      <c r="H38" s="3"/>
    </row>
    <row r="39" spans="2:8">
      <c r="B39" s="5" t="s">
        <v>6</v>
      </c>
      <c r="C39" s="7">
        <v>8</v>
      </c>
      <c r="D39" s="7">
        <v>8</v>
      </c>
      <c r="H39" s="3"/>
    </row>
    <row r="40" spans="2:8">
      <c r="B40" s="5" t="s">
        <v>7</v>
      </c>
      <c r="C40" s="7">
        <v>6</v>
      </c>
      <c r="D40" s="7">
        <v>6</v>
      </c>
      <c r="H40" s="2"/>
    </row>
    <row r="41" spans="2:8">
      <c r="B41" s="5" t="s">
        <v>8</v>
      </c>
      <c r="C41" s="7">
        <v>7</v>
      </c>
      <c r="D41" t="s">
        <v>9</v>
      </c>
      <c r="H41" s="2"/>
    </row>
    <row r="42" spans="2:8">
      <c r="H42" s="3"/>
    </row>
    <row r="43" spans="2:8">
      <c r="H43" s="2"/>
    </row>
    <row r="44" spans="2:8">
      <c r="H44" s="2"/>
    </row>
    <row r="45" spans="2:8">
      <c r="H45" s="2"/>
    </row>
    <row r="46" spans="2:8">
      <c r="H46" s="3"/>
    </row>
    <row r="47" spans="2:8">
      <c r="H47" s="3"/>
    </row>
    <row r="48" spans="2:8">
      <c r="H48" s="3"/>
    </row>
    <row r="49" spans="8:8">
      <c r="H49" s="3"/>
    </row>
    <row r="50" spans="8:8">
      <c r="H50" s="3"/>
    </row>
    <row r="51" spans="8:8">
      <c r="H51" s="3"/>
    </row>
    <row r="52" spans="8:8">
      <c r="H52" s="3"/>
    </row>
    <row r="53" spans="8:8">
      <c r="H53" s="3"/>
    </row>
  </sheetData>
  <sortState ref="H29:H59">
    <sortCondition descending="1" ref="H29:H59"/>
  </sortState>
  <mergeCells count="2">
    <mergeCell ref="B2:F2"/>
    <mergeCell ref="B17:F17"/>
  </mergeCells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F30"/>
  <sheetViews>
    <sheetView zoomScale="82" workbookViewId="0">
      <selection activeCell="P17" sqref="P17"/>
    </sheetView>
  </sheetViews>
  <sheetFormatPr defaultRowHeight="12.75"/>
  <cols>
    <col min="1" max="1" width="15.5" style="43" bestFit="1" customWidth="1"/>
    <col min="2" max="2" width="6.125" style="44" bestFit="1" customWidth="1"/>
    <col min="3" max="3" width="5.875" style="44" bestFit="1" customWidth="1"/>
    <col min="4" max="4" width="6.875" style="44" bestFit="1" customWidth="1"/>
    <col min="5" max="5" width="6" style="44" bestFit="1" customWidth="1"/>
    <col min="6" max="6" width="5.875" style="44" bestFit="1" customWidth="1"/>
    <col min="7" max="7" width="8.375" style="44" bestFit="1" customWidth="1"/>
    <col min="8" max="8" width="9.875" style="44" bestFit="1" customWidth="1"/>
    <col min="9" max="11" width="6.25" style="44" bestFit="1" customWidth="1"/>
    <col min="12" max="12" width="2" style="44" bestFit="1" customWidth="1"/>
    <col min="13" max="13" width="9" style="44"/>
    <col min="14" max="14" width="2" style="44" bestFit="1" customWidth="1"/>
    <col min="15" max="15" width="9" style="43"/>
    <col min="16" max="16" width="6.125" style="43" bestFit="1" customWidth="1"/>
    <col min="17" max="17" width="6.75" style="43" bestFit="1" customWidth="1"/>
    <col min="18" max="18" width="8.875" style="43" bestFit="1" customWidth="1"/>
    <col min="19" max="16384" width="9" style="43"/>
  </cols>
  <sheetData>
    <row r="1" spans="1:26" ht="14.25" thickTop="1" thickBot="1">
      <c r="A1" s="43" t="s">
        <v>109</v>
      </c>
      <c r="B1" s="57">
        <f>SUMPRODUCT(B4:K13,B20:K29)</f>
        <v>8311</v>
      </c>
      <c r="U1" s="43" t="s">
        <v>89</v>
      </c>
    </row>
    <row r="2" spans="1:26" ht="13.5" thickTop="1">
      <c r="P2" s="44"/>
      <c r="Q2" s="44"/>
      <c r="R2" s="43" t="s">
        <v>82</v>
      </c>
      <c r="S2" s="43" t="s">
        <v>79</v>
      </c>
      <c r="U2" s="43" t="s">
        <v>94</v>
      </c>
    </row>
    <row r="3" spans="1:26" ht="13.5" thickBot="1">
      <c r="B3" s="44" t="s">
        <v>108</v>
      </c>
      <c r="C3" s="44" t="s">
        <v>107</v>
      </c>
      <c r="D3" s="44" t="s">
        <v>106</v>
      </c>
      <c r="E3" s="44" t="s">
        <v>105</v>
      </c>
      <c r="F3" s="44" t="s">
        <v>104</v>
      </c>
      <c r="G3" s="44" t="s">
        <v>103</v>
      </c>
      <c r="H3" s="44" t="s">
        <v>102</v>
      </c>
      <c r="I3" s="44" t="s">
        <v>101</v>
      </c>
      <c r="J3" s="44" t="s">
        <v>100</v>
      </c>
      <c r="K3" s="43" t="s">
        <v>99</v>
      </c>
      <c r="P3" s="53" t="s">
        <v>91</v>
      </c>
      <c r="Q3" s="53" t="s">
        <v>94</v>
      </c>
      <c r="R3" s="43" t="s">
        <v>84</v>
      </c>
      <c r="S3" s="43" t="s">
        <v>78</v>
      </c>
      <c r="T3" s="53" t="s">
        <v>82</v>
      </c>
      <c r="U3" s="43" t="s">
        <v>87</v>
      </c>
      <c r="V3" s="43" t="s">
        <v>84</v>
      </c>
      <c r="W3" s="43" t="s">
        <v>78</v>
      </c>
      <c r="Y3" s="53"/>
      <c r="Z3" s="53"/>
    </row>
    <row r="4" spans="1:26" ht="13.5" thickTop="1">
      <c r="A4" s="43" t="s">
        <v>98</v>
      </c>
      <c r="B4" s="56">
        <v>0</v>
      </c>
      <c r="C4" s="55">
        <v>0</v>
      </c>
      <c r="D4" s="55">
        <v>0</v>
      </c>
      <c r="E4" s="55">
        <v>1</v>
      </c>
      <c r="F4" s="55">
        <v>0</v>
      </c>
      <c r="G4" s="55">
        <v>0</v>
      </c>
      <c r="H4" s="55">
        <v>0</v>
      </c>
      <c r="I4" s="55">
        <v>0</v>
      </c>
      <c r="J4" s="55">
        <v>0</v>
      </c>
      <c r="K4" s="54">
        <v>0</v>
      </c>
      <c r="L4" s="44">
        <f t="shared" ref="L4:L13" si="0">SUM(B4:K4)</f>
        <v>1</v>
      </c>
      <c r="N4" s="44">
        <v>1</v>
      </c>
      <c r="P4" s="53" t="s">
        <v>89</v>
      </c>
      <c r="Q4" s="53" t="s">
        <v>87</v>
      </c>
      <c r="R4" s="43" t="s">
        <v>85</v>
      </c>
      <c r="S4" s="43" t="s">
        <v>96</v>
      </c>
      <c r="T4" s="53" t="s">
        <v>96</v>
      </c>
      <c r="U4" s="43" t="s">
        <v>91</v>
      </c>
      <c r="V4" s="43" t="s">
        <v>85</v>
      </c>
      <c r="W4" s="43" t="s">
        <v>79</v>
      </c>
    </row>
    <row r="5" spans="1:26">
      <c r="A5" s="43" t="s">
        <v>97</v>
      </c>
      <c r="B5" s="50">
        <v>0</v>
      </c>
      <c r="C5" s="49">
        <v>0</v>
      </c>
      <c r="D5" s="49">
        <v>1</v>
      </c>
      <c r="E5" s="49">
        <v>0</v>
      </c>
      <c r="F5" s="49">
        <v>0</v>
      </c>
      <c r="G5" s="49">
        <v>0</v>
      </c>
      <c r="H5" s="49">
        <v>0</v>
      </c>
      <c r="I5" s="49">
        <v>0</v>
      </c>
      <c r="J5" s="49">
        <v>0</v>
      </c>
      <c r="K5" s="48">
        <v>0</v>
      </c>
      <c r="L5" s="44">
        <f t="shared" si="0"/>
        <v>1</v>
      </c>
      <c r="N5" s="44">
        <v>1</v>
      </c>
      <c r="P5" s="52">
        <f>D5+C6</f>
        <v>1</v>
      </c>
      <c r="Q5" s="52">
        <f>E11+I7</f>
        <v>1</v>
      </c>
      <c r="R5" s="52">
        <f>SUM(F4,B8,F13,K8,K4,B13)</f>
        <v>2</v>
      </c>
      <c r="S5" s="52">
        <f>SUM(J9,G12,J10,H12,H9,G10)</f>
        <v>2</v>
      </c>
      <c r="T5" s="51">
        <f>B10+H4</f>
        <v>0</v>
      </c>
      <c r="U5" s="51">
        <f>SUM(E5,C7,C11,I5,E11,I7,D5,C6,E6,D7,I6,D11)</f>
        <v>3</v>
      </c>
      <c r="V5" s="51">
        <f>F13+K8</f>
        <v>1</v>
      </c>
      <c r="W5" s="51">
        <f>J9+G12</f>
        <v>1</v>
      </c>
    </row>
    <row r="6" spans="1:26">
      <c r="A6" s="43" t="s">
        <v>95</v>
      </c>
      <c r="B6" s="50">
        <v>0</v>
      </c>
      <c r="C6" s="49">
        <v>0</v>
      </c>
      <c r="D6" s="49">
        <v>0</v>
      </c>
      <c r="E6" s="49">
        <v>0</v>
      </c>
      <c r="F6" s="49">
        <v>0</v>
      </c>
      <c r="G6" s="49">
        <v>1</v>
      </c>
      <c r="H6" s="49">
        <v>0</v>
      </c>
      <c r="I6" s="49">
        <v>0</v>
      </c>
      <c r="J6" s="49">
        <v>0</v>
      </c>
      <c r="K6" s="48">
        <v>0</v>
      </c>
      <c r="L6" s="44">
        <f t="shared" si="0"/>
        <v>1</v>
      </c>
      <c r="N6" s="44">
        <v>1</v>
      </c>
      <c r="P6" s="44"/>
      <c r="Q6" s="44"/>
      <c r="R6" s="44"/>
      <c r="S6" s="44"/>
    </row>
    <row r="7" spans="1:26">
      <c r="A7" s="43" t="s">
        <v>93</v>
      </c>
      <c r="B7" s="50">
        <v>0</v>
      </c>
      <c r="C7" s="49">
        <v>0</v>
      </c>
      <c r="D7" s="49">
        <v>0</v>
      </c>
      <c r="E7" s="49">
        <v>0</v>
      </c>
      <c r="F7" s="49">
        <v>0</v>
      </c>
      <c r="G7" s="49">
        <v>0</v>
      </c>
      <c r="H7" s="49">
        <v>0</v>
      </c>
      <c r="I7" s="49">
        <v>1</v>
      </c>
      <c r="J7" s="49">
        <v>0</v>
      </c>
      <c r="K7" s="48">
        <v>0</v>
      </c>
      <c r="L7" s="44">
        <f t="shared" si="0"/>
        <v>1</v>
      </c>
      <c r="N7" s="44">
        <v>1</v>
      </c>
      <c r="P7" s="44">
        <v>1</v>
      </c>
      <c r="Q7" s="44">
        <v>1</v>
      </c>
      <c r="R7" s="44">
        <v>2</v>
      </c>
      <c r="S7" s="44">
        <v>2</v>
      </c>
      <c r="T7" s="43">
        <v>1</v>
      </c>
      <c r="U7" s="43">
        <v>3</v>
      </c>
      <c r="V7" s="43">
        <v>1</v>
      </c>
      <c r="W7" s="43">
        <v>1</v>
      </c>
    </row>
    <row r="8" spans="1:26">
      <c r="A8" s="43" t="s">
        <v>92</v>
      </c>
      <c r="B8" s="50">
        <v>1</v>
      </c>
      <c r="C8" s="49">
        <v>0</v>
      </c>
      <c r="D8" s="49">
        <v>0</v>
      </c>
      <c r="E8" s="49">
        <v>0</v>
      </c>
      <c r="F8" s="49">
        <v>0</v>
      </c>
      <c r="G8" s="49">
        <v>0</v>
      </c>
      <c r="H8" s="49">
        <v>0</v>
      </c>
      <c r="I8" s="49">
        <v>0</v>
      </c>
      <c r="J8" s="49">
        <v>0</v>
      </c>
      <c r="K8" s="48">
        <v>0</v>
      </c>
      <c r="L8" s="44">
        <f t="shared" si="0"/>
        <v>1</v>
      </c>
      <c r="N8" s="44">
        <v>1</v>
      </c>
    </row>
    <row r="9" spans="1:26">
      <c r="A9" s="43" t="s">
        <v>90</v>
      </c>
      <c r="B9" s="50">
        <v>0</v>
      </c>
      <c r="C9" s="49">
        <v>0</v>
      </c>
      <c r="D9" s="49">
        <v>0</v>
      </c>
      <c r="E9" s="49">
        <v>0</v>
      </c>
      <c r="F9" s="49">
        <v>0</v>
      </c>
      <c r="G9" s="49">
        <v>0</v>
      </c>
      <c r="H9" s="49">
        <v>0</v>
      </c>
      <c r="I9" s="49">
        <v>0</v>
      </c>
      <c r="J9" s="49">
        <v>1</v>
      </c>
      <c r="K9" s="48">
        <v>0</v>
      </c>
      <c r="L9" s="44">
        <f t="shared" si="0"/>
        <v>1</v>
      </c>
      <c r="N9" s="44">
        <v>1</v>
      </c>
    </row>
    <row r="10" spans="1:26">
      <c r="A10" s="43" t="s">
        <v>88</v>
      </c>
      <c r="B10" s="50">
        <v>0</v>
      </c>
      <c r="C10" s="49">
        <v>0</v>
      </c>
      <c r="D10" s="49">
        <v>0</v>
      </c>
      <c r="E10" s="49">
        <v>0</v>
      </c>
      <c r="F10" s="49">
        <v>0</v>
      </c>
      <c r="G10" s="49">
        <v>0</v>
      </c>
      <c r="H10" s="49">
        <v>0</v>
      </c>
      <c r="I10" s="49">
        <v>0</v>
      </c>
      <c r="J10" s="49">
        <v>0</v>
      </c>
      <c r="K10" s="48">
        <v>1</v>
      </c>
      <c r="L10" s="44">
        <f t="shared" si="0"/>
        <v>1</v>
      </c>
      <c r="N10" s="44">
        <v>1</v>
      </c>
    </row>
    <row r="11" spans="1:26">
      <c r="A11" s="43" t="s">
        <v>86</v>
      </c>
      <c r="B11" s="50">
        <v>0</v>
      </c>
      <c r="C11" s="49">
        <v>1</v>
      </c>
      <c r="D11" s="49">
        <v>0</v>
      </c>
      <c r="E11" s="49">
        <v>0</v>
      </c>
      <c r="F11" s="49">
        <v>0</v>
      </c>
      <c r="G11" s="49">
        <v>0</v>
      </c>
      <c r="H11" s="49">
        <v>0</v>
      </c>
      <c r="I11" s="49">
        <v>0</v>
      </c>
      <c r="J11" s="49">
        <v>0</v>
      </c>
      <c r="K11" s="48">
        <v>0</v>
      </c>
      <c r="L11" s="44">
        <f t="shared" si="0"/>
        <v>1</v>
      </c>
      <c r="N11" s="44">
        <v>1</v>
      </c>
    </row>
    <row r="12" spans="1:26">
      <c r="A12" s="43" t="s">
        <v>81</v>
      </c>
      <c r="B12" s="50">
        <v>0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  <c r="H12" s="49">
        <v>1</v>
      </c>
      <c r="I12" s="49">
        <v>0</v>
      </c>
      <c r="J12" s="49">
        <v>0</v>
      </c>
      <c r="K12" s="48">
        <v>0</v>
      </c>
      <c r="L12" s="44">
        <f t="shared" si="0"/>
        <v>1</v>
      </c>
      <c r="N12" s="44">
        <v>1</v>
      </c>
    </row>
    <row r="13" spans="1:26" ht="13.5" thickBot="1">
      <c r="A13" s="43" t="s">
        <v>80</v>
      </c>
      <c r="B13" s="47">
        <v>0</v>
      </c>
      <c r="C13" s="46">
        <v>0</v>
      </c>
      <c r="D13" s="46">
        <v>0</v>
      </c>
      <c r="E13" s="46">
        <v>0</v>
      </c>
      <c r="F13" s="46">
        <v>1</v>
      </c>
      <c r="G13" s="46">
        <v>0</v>
      </c>
      <c r="H13" s="46">
        <v>0</v>
      </c>
      <c r="I13" s="46">
        <v>0</v>
      </c>
      <c r="J13" s="46">
        <v>0</v>
      </c>
      <c r="K13" s="45">
        <v>0</v>
      </c>
      <c r="L13" s="44">
        <f t="shared" si="0"/>
        <v>1</v>
      </c>
      <c r="N13" s="44">
        <v>1</v>
      </c>
    </row>
    <row r="14" spans="1:26" ht="13.5" thickTop="1">
      <c r="B14" s="44">
        <f t="shared" ref="B14:K14" si="1">SUM(B4:B13)</f>
        <v>1</v>
      </c>
      <c r="C14" s="44">
        <f t="shared" si="1"/>
        <v>1</v>
      </c>
      <c r="D14" s="44">
        <f t="shared" si="1"/>
        <v>1</v>
      </c>
      <c r="E14" s="44">
        <f t="shared" si="1"/>
        <v>1</v>
      </c>
      <c r="F14" s="44">
        <f t="shared" si="1"/>
        <v>1</v>
      </c>
      <c r="G14" s="44">
        <f t="shared" si="1"/>
        <v>1</v>
      </c>
      <c r="H14" s="44">
        <f t="shared" si="1"/>
        <v>1</v>
      </c>
      <c r="I14" s="44">
        <f t="shared" si="1"/>
        <v>1</v>
      </c>
      <c r="J14" s="44">
        <f t="shared" si="1"/>
        <v>1</v>
      </c>
      <c r="K14" s="44">
        <f t="shared" si="1"/>
        <v>1</v>
      </c>
    </row>
    <row r="16" spans="1:26">
      <c r="B16" s="44">
        <v>1</v>
      </c>
      <c r="C16" s="44">
        <v>1</v>
      </c>
      <c r="D16" s="44">
        <v>1</v>
      </c>
      <c r="E16" s="44">
        <v>1</v>
      </c>
      <c r="F16" s="44">
        <v>1</v>
      </c>
      <c r="G16" s="44">
        <v>1</v>
      </c>
      <c r="H16" s="44">
        <v>1</v>
      </c>
      <c r="I16" s="44">
        <v>1</v>
      </c>
      <c r="J16" s="44">
        <v>1</v>
      </c>
      <c r="K16" s="44">
        <v>1</v>
      </c>
    </row>
    <row r="18" spans="1:32">
      <c r="AB18" s="43" t="s">
        <v>82</v>
      </c>
      <c r="AC18" s="43" t="s">
        <v>96</v>
      </c>
      <c r="AE18" s="43" t="s">
        <v>82</v>
      </c>
      <c r="AF18" s="43" t="s">
        <v>84</v>
      </c>
    </row>
    <row r="19" spans="1:32">
      <c r="B19" s="44" t="s">
        <v>108</v>
      </c>
      <c r="C19" s="44" t="s">
        <v>107</v>
      </c>
      <c r="D19" s="44" t="s">
        <v>106</v>
      </c>
      <c r="E19" s="44" t="s">
        <v>105</v>
      </c>
      <c r="F19" s="44" t="s">
        <v>104</v>
      </c>
      <c r="G19" s="44" t="s">
        <v>103</v>
      </c>
      <c r="H19" s="44" t="s">
        <v>102</v>
      </c>
      <c r="I19" s="44" t="s">
        <v>101</v>
      </c>
      <c r="J19" s="44" t="s">
        <v>100</v>
      </c>
      <c r="K19" s="43" t="s">
        <v>99</v>
      </c>
      <c r="AB19" s="43" t="s">
        <v>96</v>
      </c>
      <c r="AC19" s="43" t="s">
        <v>82</v>
      </c>
      <c r="AE19" s="43" t="s">
        <v>84</v>
      </c>
      <c r="AF19" s="43" t="s">
        <v>85</v>
      </c>
    </row>
    <row r="20" spans="1:32">
      <c r="A20" s="43" t="s">
        <v>98</v>
      </c>
      <c r="B20" s="44">
        <v>10000</v>
      </c>
      <c r="C20" s="44">
        <f>B21</f>
        <v>495</v>
      </c>
      <c r="D20" s="44">
        <f>B22</f>
        <v>453</v>
      </c>
      <c r="E20" s="44">
        <f>B23</f>
        <v>347</v>
      </c>
      <c r="F20" s="44">
        <f>B24</f>
        <v>99</v>
      </c>
      <c r="G20" s="44">
        <f>B25</f>
        <v>2112</v>
      </c>
      <c r="H20" s="44">
        <f>B26</f>
        <v>2640</v>
      </c>
      <c r="I20" s="44">
        <f>B27</f>
        <v>433</v>
      </c>
      <c r="J20" s="44">
        <f>B28</f>
        <v>2112</v>
      </c>
      <c r="K20" s="44">
        <f>B29</f>
        <v>1056</v>
      </c>
      <c r="AE20" s="43" t="s">
        <v>85</v>
      </c>
      <c r="AF20" s="43" t="s">
        <v>96</v>
      </c>
    </row>
    <row r="21" spans="1:32">
      <c r="A21" s="43" t="s">
        <v>97</v>
      </c>
      <c r="B21" s="44">
        <v>495</v>
      </c>
      <c r="C21" s="44">
        <v>10000</v>
      </c>
      <c r="D21" s="44">
        <f>C22</f>
        <v>43</v>
      </c>
      <c r="E21" s="44">
        <f>C23</f>
        <v>157</v>
      </c>
      <c r="F21" s="44">
        <f>C24</f>
        <v>528</v>
      </c>
      <c r="G21" s="44">
        <f>C25</f>
        <v>3168</v>
      </c>
      <c r="H21" s="44">
        <f>C26</f>
        <v>3696</v>
      </c>
      <c r="I21" s="44">
        <f>C27</f>
        <v>135</v>
      </c>
      <c r="J21" s="44">
        <f>C28</f>
        <v>2640</v>
      </c>
      <c r="K21" s="44">
        <f>C29</f>
        <v>1584</v>
      </c>
      <c r="AB21" s="43" t="s">
        <v>89</v>
      </c>
      <c r="AC21" s="43" t="s">
        <v>94</v>
      </c>
      <c r="AE21" s="43" t="s">
        <v>96</v>
      </c>
      <c r="AF21" s="43" t="s">
        <v>78</v>
      </c>
    </row>
    <row r="22" spans="1:32">
      <c r="A22" s="43" t="s">
        <v>95</v>
      </c>
      <c r="B22" s="44">
        <v>453</v>
      </c>
      <c r="C22" s="44">
        <v>43</v>
      </c>
      <c r="D22" s="44">
        <v>10000</v>
      </c>
      <c r="E22" s="44">
        <f>D23</f>
        <v>118</v>
      </c>
      <c r="F22" s="44">
        <f>D24</f>
        <v>528</v>
      </c>
      <c r="G22" s="44">
        <f>D25</f>
        <v>2112</v>
      </c>
      <c r="H22" s="44">
        <f>D26</f>
        <v>2640</v>
      </c>
      <c r="I22" s="44">
        <f>D27</f>
        <v>92</v>
      </c>
      <c r="J22" s="44">
        <f>D28</f>
        <v>2640</v>
      </c>
      <c r="K22" s="44">
        <f>D29</f>
        <v>1584</v>
      </c>
      <c r="AB22" s="43" t="s">
        <v>94</v>
      </c>
      <c r="AC22" s="43" t="s">
        <v>87</v>
      </c>
      <c r="AE22" s="43" t="s">
        <v>78</v>
      </c>
      <c r="AF22" s="43" t="s">
        <v>79</v>
      </c>
    </row>
    <row r="23" spans="1:32">
      <c r="A23" s="43" t="s">
        <v>93</v>
      </c>
      <c r="B23" s="44">
        <v>347</v>
      </c>
      <c r="C23" s="44">
        <v>157</v>
      </c>
      <c r="D23" s="44">
        <v>118</v>
      </c>
      <c r="E23" s="44">
        <v>10000</v>
      </c>
      <c r="F23" s="44">
        <f>E24</f>
        <v>436</v>
      </c>
      <c r="G23" s="44">
        <f>E25</f>
        <v>2112</v>
      </c>
      <c r="H23" s="44">
        <f>E26</f>
        <v>2640</v>
      </c>
      <c r="I23" s="44">
        <f>E27</f>
        <v>26</v>
      </c>
      <c r="J23" s="44">
        <f>E28</f>
        <v>2640</v>
      </c>
      <c r="K23" s="44">
        <f>E29</f>
        <v>1056</v>
      </c>
      <c r="AB23" s="43" t="s">
        <v>87</v>
      </c>
      <c r="AC23" s="43" t="s">
        <v>91</v>
      </c>
      <c r="AE23" s="43" t="s">
        <v>79</v>
      </c>
      <c r="AF23" s="43" t="s">
        <v>91</v>
      </c>
    </row>
    <row r="24" spans="1:32">
      <c r="A24" s="43" t="s">
        <v>92</v>
      </c>
      <c r="B24" s="44">
        <v>99</v>
      </c>
      <c r="C24" s="44">
        <v>528</v>
      </c>
      <c r="D24" s="44">
        <v>528</v>
      </c>
      <c r="E24" s="44">
        <v>436</v>
      </c>
      <c r="F24" s="44">
        <v>10000</v>
      </c>
      <c r="G24" s="44">
        <f>F25</f>
        <v>2640</v>
      </c>
      <c r="H24" s="44">
        <f>F26</f>
        <v>2640</v>
      </c>
      <c r="I24" s="44">
        <f>F27</f>
        <v>528</v>
      </c>
      <c r="J24" s="44">
        <f>F28</f>
        <v>2112</v>
      </c>
      <c r="K24" s="44">
        <f>F29</f>
        <v>528</v>
      </c>
      <c r="AB24" s="43" t="s">
        <v>91</v>
      </c>
      <c r="AC24" s="43" t="s">
        <v>89</v>
      </c>
      <c r="AE24" s="43" t="s">
        <v>91</v>
      </c>
      <c r="AF24" s="43" t="s">
        <v>89</v>
      </c>
    </row>
    <row r="25" spans="1:32">
      <c r="A25" s="43" t="s">
        <v>90</v>
      </c>
      <c r="B25" s="44">
        <v>2112</v>
      </c>
      <c r="C25" s="44">
        <v>3168</v>
      </c>
      <c r="D25" s="44">
        <v>2112</v>
      </c>
      <c r="E25" s="44">
        <v>2112</v>
      </c>
      <c r="F25" s="44">
        <v>2640</v>
      </c>
      <c r="G25" s="44">
        <v>10000</v>
      </c>
      <c r="H25" s="44">
        <f>G26</f>
        <v>1584</v>
      </c>
      <c r="I25" s="44">
        <f>G27</f>
        <v>3168</v>
      </c>
      <c r="J25" s="44">
        <f>G28</f>
        <v>269</v>
      </c>
      <c r="K25" s="44">
        <f>G29</f>
        <v>3168</v>
      </c>
      <c r="AE25" s="43" t="s">
        <v>89</v>
      </c>
      <c r="AF25" s="43" t="s">
        <v>87</v>
      </c>
    </row>
    <row r="26" spans="1:32">
      <c r="A26" s="43" t="s">
        <v>88</v>
      </c>
      <c r="B26" s="44">
        <v>2640</v>
      </c>
      <c r="C26" s="44">
        <v>3696</v>
      </c>
      <c r="D26" s="44">
        <v>2640</v>
      </c>
      <c r="E26" s="44">
        <v>2640</v>
      </c>
      <c r="F26" s="44">
        <v>2640</v>
      </c>
      <c r="G26" s="44">
        <v>1584</v>
      </c>
      <c r="H26" s="44">
        <v>10000</v>
      </c>
      <c r="I26" s="44">
        <f>H27</f>
        <v>3696</v>
      </c>
      <c r="J26" s="44">
        <f>H28</f>
        <v>1584</v>
      </c>
      <c r="K26" s="44">
        <f>H29</f>
        <v>3168</v>
      </c>
      <c r="AB26" s="43" t="s">
        <v>84</v>
      </c>
      <c r="AC26" s="43" t="s">
        <v>85</v>
      </c>
      <c r="AE26" s="43" t="s">
        <v>87</v>
      </c>
      <c r="AF26" s="43" t="s">
        <v>83</v>
      </c>
    </row>
    <row r="27" spans="1:32">
      <c r="A27" s="43" t="s">
        <v>86</v>
      </c>
      <c r="B27" s="44">
        <v>433</v>
      </c>
      <c r="C27" s="44">
        <v>135</v>
      </c>
      <c r="D27" s="44">
        <v>92</v>
      </c>
      <c r="E27" s="44">
        <v>26</v>
      </c>
      <c r="F27" s="44">
        <v>528</v>
      </c>
      <c r="G27" s="44">
        <v>3168</v>
      </c>
      <c r="H27" s="44">
        <v>3696</v>
      </c>
      <c r="I27" s="44">
        <v>10000</v>
      </c>
      <c r="J27" s="44">
        <f>I28</f>
        <v>2640</v>
      </c>
      <c r="K27" s="44">
        <f>I29</f>
        <v>1056</v>
      </c>
      <c r="AB27" s="43" t="s">
        <v>85</v>
      </c>
      <c r="AC27" s="43" t="s">
        <v>84</v>
      </c>
      <c r="AE27" s="43" t="s">
        <v>83</v>
      </c>
      <c r="AF27" s="43" t="s">
        <v>82</v>
      </c>
    </row>
    <row r="28" spans="1:32">
      <c r="A28" s="43" t="s">
        <v>81</v>
      </c>
      <c r="B28" s="44">
        <v>2112</v>
      </c>
      <c r="C28" s="44">
        <v>2640</v>
      </c>
      <c r="D28" s="44">
        <v>2640</v>
      </c>
      <c r="E28" s="44">
        <v>2640</v>
      </c>
      <c r="F28" s="44">
        <v>2112</v>
      </c>
      <c r="G28" s="44">
        <v>269</v>
      </c>
      <c r="H28" s="44">
        <v>1584</v>
      </c>
      <c r="I28" s="44">
        <v>2640</v>
      </c>
      <c r="J28" s="44">
        <v>10000</v>
      </c>
      <c r="K28" s="44">
        <f>J29</f>
        <v>3168</v>
      </c>
    </row>
    <row r="29" spans="1:32">
      <c r="A29" s="43" t="s">
        <v>80</v>
      </c>
      <c r="B29" s="44">
        <v>1056</v>
      </c>
      <c r="C29" s="44">
        <v>1584</v>
      </c>
      <c r="D29" s="44">
        <v>1584</v>
      </c>
      <c r="E29" s="44">
        <v>1056</v>
      </c>
      <c r="F29" s="44">
        <v>528</v>
      </c>
      <c r="G29" s="44">
        <v>3168</v>
      </c>
      <c r="H29" s="44">
        <v>3168</v>
      </c>
      <c r="I29" s="44">
        <v>1056</v>
      </c>
      <c r="J29" s="44">
        <v>3168</v>
      </c>
      <c r="K29" s="44">
        <v>10000</v>
      </c>
      <c r="AB29" s="43" t="s">
        <v>78</v>
      </c>
      <c r="AC29" s="43" t="s">
        <v>79</v>
      </c>
    </row>
    <row r="30" spans="1:32">
      <c r="AB30" s="43" t="s">
        <v>79</v>
      </c>
      <c r="AC30" s="43" t="s">
        <v>78</v>
      </c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L29"/>
  <sheetViews>
    <sheetView zoomScale="82" workbookViewId="0">
      <selection activeCell="A17" sqref="A17"/>
    </sheetView>
  </sheetViews>
  <sheetFormatPr defaultRowHeight="12.75"/>
  <cols>
    <col min="1" max="1" width="15.5" style="43" bestFit="1" customWidth="1"/>
    <col min="2" max="2" width="6.125" style="44" bestFit="1" customWidth="1"/>
    <col min="3" max="3" width="5.875" style="44" bestFit="1" customWidth="1"/>
    <col min="4" max="4" width="6.875" style="44" bestFit="1" customWidth="1"/>
    <col min="5" max="5" width="6" style="44" bestFit="1" customWidth="1"/>
    <col min="6" max="6" width="5.875" style="44" bestFit="1" customWidth="1"/>
    <col min="7" max="7" width="8.375" style="44" bestFit="1" customWidth="1"/>
    <col min="8" max="8" width="9.875" style="44" bestFit="1" customWidth="1"/>
    <col min="9" max="11" width="6.25" style="44" bestFit="1" customWidth="1"/>
    <col min="12" max="12" width="2" style="44" bestFit="1" customWidth="1"/>
    <col min="13" max="13" width="2.25" style="44" customWidth="1"/>
    <col min="14" max="14" width="2" style="44" bestFit="1" customWidth="1"/>
    <col min="15" max="15" width="2.5" style="43" customWidth="1"/>
    <col min="16" max="16" width="5.875" style="43" bestFit="1" customWidth="1"/>
    <col min="17" max="17" width="6.5" style="43" bestFit="1" customWidth="1"/>
    <col min="18" max="18" width="8.625" style="43" bestFit="1" customWidth="1"/>
    <col min="19" max="19" width="6.25" style="43" bestFit="1" customWidth="1"/>
    <col min="20" max="20" width="6.375" style="43" bestFit="1" customWidth="1"/>
    <col min="21" max="16384" width="9" style="43"/>
  </cols>
  <sheetData>
    <row r="1" spans="1:38" ht="14.25" thickTop="1" thickBot="1">
      <c r="A1" s="43" t="s">
        <v>109</v>
      </c>
      <c r="B1" s="57">
        <f>SUMPRODUCT(B4:K13,B20:K29)</f>
        <v>7192</v>
      </c>
    </row>
    <row r="2" spans="1:38" ht="13.5" thickTop="1">
      <c r="P2" s="44"/>
      <c r="Q2" s="44"/>
      <c r="R2" s="43" t="s">
        <v>82</v>
      </c>
      <c r="S2" s="43" t="s">
        <v>79</v>
      </c>
      <c r="T2" s="44"/>
    </row>
    <row r="3" spans="1:38" ht="13.5" thickBot="1">
      <c r="B3" s="44" t="s">
        <v>108</v>
      </c>
      <c r="C3" s="44" t="s">
        <v>107</v>
      </c>
      <c r="D3" s="44" t="s">
        <v>106</v>
      </c>
      <c r="E3" s="44" t="s">
        <v>105</v>
      </c>
      <c r="F3" s="44" t="s">
        <v>104</v>
      </c>
      <c r="G3" s="44" t="s">
        <v>103</v>
      </c>
      <c r="H3" s="44" t="s">
        <v>102</v>
      </c>
      <c r="I3" s="44" t="s">
        <v>101</v>
      </c>
      <c r="J3" s="44" t="s">
        <v>100</v>
      </c>
      <c r="K3" s="43" t="s">
        <v>99</v>
      </c>
      <c r="P3" s="53" t="s">
        <v>91</v>
      </c>
      <c r="Q3" s="53" t="s">
        <v>94</v>
      </c>
      <c r="R3" s="43" t="s">
        <v>84</v>
      </c>
      <c r="S3" s="43" t="s">
        <v>78</v>
      </c>
      <c r="T3" s="53"/>
      <c r="U3" s="53"/>
      <c r="V3" s="53"/>
      <c r="W3" s="53"/>
      <c r="Z3" s="53"/>
      <c r="AA3" s="53"/>
    </row>
    <row r="4" spans="1:38" ht="13.5" thickTop="1">
      <c r="A4" s="43" t="s">
        <v>98</v>
      </c>
      <c r="B4" s="56">
        <v>0</v>
      </c>
      <c r="C4" s="55">
        <v>0</v>
      </c>
      <c r="D4" s="55">
        <v>0</v>
      </c>
      <c r="E4" s="55">
        <v>0</v>
      </c>
      <c r="F4" s="55">
        <v>0</v>
      </c>
      <c r="G4" s="55">
        <v>0</v>
      </c>
      <c r="H4" s="55">
        <v>1</v>
      </c>
      <c r="I4" s="55">
        <v>0</v>
      </c>
      <c r="J4" s="55">
        <v>0</v>
      </c>
      <c r="K4" s="54">
        <v>0</v>
      </c>
      <c r="L4" s="44">
        <f t="shared" ref="L4:L13" si="0">SUM(B4:K4)</f>
        <v>1</v>
      </c>
      <c r="N4" s="44">
        <v>1</v>
      </c>
      <c r="P4" s="53" t="s">
        <v>89</v>
      </c>
      <c r="Q4" s="53" t="s">
        <v>87</v>
      </c>
      <c r="R4" s="43" t="s">
        <v>85</v>
      </c>
      <c r="S4" s="43" t="s">
        <v>96</v>
      </c>
      <c r="T4" s="53"/>
    </row>
    <row r="5" spans="1:38">
      <c r="A5" s="43" t="s">
        <v>97</v>
      </c>
      <c r="B5" s="50">
        <v>0</v>
      </c>
      <c r="C5" s="49">
        <v>0</v>
      </c>
      <c r="D5" s="49">
        <v>1</v>
      </c>
      <c r="E5" s="49">
        <v>0</v>
      </c>
      <c r="F5" s="49">
        <v>0</v>
      </c>
      <c r="G5" s="49">
        <v>0</v>
      </c>
      <c r="H5" s="49">
        <v>0</v>
      </c>
      <c r="I5" s="49">
        <v>0</v>
      </c>
      <c r="J5" s="49">
        <v>0</v>
      </c>
      <c r="K5" s="48">
        <v>0</v>
      </c>
      <c r="L5" s="44">
        <f t="shared" si="0"/>
        <v>1</v>
      </c>
      <c r="N5" s="44">
        <v>1</v>
      </c>
      <c r="P5" s="52">
        <f>D5+C6</f>
        <v>1</v>
      </c>
      <c r="Q5" s="52">
        <f>E11+I7</f>
        <v>1</v>
      </c>
      <c r="R5" s="52">
        <f>SUM(F4,B8,F13,K8,K4,B13)</f>
        <v>2</v>
      </c>
      <c r="S5" s="52">
        <f>SUM(J9,G12,J10,H12,H9,G10)</f>
        <v>2</v>
      </c>
      <c r="T5" s="52"/>
    </row>
    <row r="6" spans="1:38">
      <c r="A6" s="43" t="s">
        <v>95</v>
      </c>
      <c r="B6" s="50">
        <v>0</v>
      </c>
      <c r="C6" s="49">
        <v>0</v>
      </c>
      <c r="D6" s="49">
        <v>0</v>
      </c>
      <c r="E6" s="49">
        <v>0</v>
      </c>
      <c r="F6" s="49">
        <v>0</v>
      </c>
      <c r="G6" s="49">
        <v>0</v>
      </c>
      <c r="H6" s="49">
        <v>0</v>
      </c>
      <c r="I6" s="49">
        <v>1</v>
      </c>
      <c r="J6" s="49">
        <v>0</v>
      </c>
      <c r="K6" s="48">
        <v>0</v>
      </c>
      <c r="L6" s="44">
        <f t="shared" si="0"/>
        <v>1</v>
      </c>
      <c r="N6" s="44">
        <v>1</v>
      </c>
      <c r="P6" s="44"/>
      <c r="Q6" s="44"/>
      <c r="R6" s="44"/>
      <c r="S6" s="44"/>
      <c r="T6" s="44"/>
    </row>
    <row r="7" spans="1:38">
      <c r="A7" s="43" t="s">
        <v>93</v>
      </c>
      <c r="B7" s="50">
        <v>0</v>
      </c>
      <c r="C7" s="49">
        <v>1</v>
      </c>
      <c r="D7" s="49">
        <v>0</v>
      </c>
      <c r="E7" s="49">
        <v>0</v>
      </c>
      <c r="F7" s="49">
        <v>0</v>
      </c>
      <c r="G7" s="49">
        <v>0</v>
      </c>
      <c r="H7" s="49">
        <v>0</v>
      </c>
      <c r="I7" s="49">
        <v>0</v>
      </c>
      <c r="J7" s="49">
        <v>0</v>
      </c>
      <c r="K7" s="48">
        <v>0</v>
      </c>
      <c r="L7" s="44">
        <f t="shared" si="0"/>
        <v>1</v>
      </c>
      <c r="N7" s="44">
        <v>1</v>
      </c>
      <c r="P7" s="44">
        <v>1</v>
      </c>
      <c r="Q7" s="44">
        <v>1</v>
      </c>
      <c r="R7" s="44">
        <v>2</v>
      </c>
      <c r="S7" s="44">
        <v>2</v>
      </c>
      <c r="T7" s="44"/>
    </row>
    <row r="8" spans="1:38">
      <c r="A8" s="43" t="s">
        <v>92</v>
      </c>
      <c r="B8" s="50">
        <v>0</v>
      </c>
      <c r="C8" s="49">
        <v>0</v>
      </c>
      <c r="D8" s="49">
        <v>0</v>
      </c>
      <c r="E8" s="49">
        <v>0</v>
      </c>
      <c r="F8" s="49">
        <v>0</v>
      </c>
      <c r="G8" s="49">
        <v>0</v>
      </c>
      <c r="H8" s="49">
        <v>0</v>
      </c>
      <c r="I8" s="49">
        <v>0</v>
      </c>
      <c r="J8" s="49">
        <v>0</v>
      </c>
      <c r="K8" s="48">
        <v>1</v>
      </c>
      <c r="L8" s="44">
        <f t="shared" si="0"/>
        <v>1</v>
      </c>
      <c r="N8" s="44">
        <v>1</v>
      </c>
    </row>
    <row r="9" spans="1:38">
      <c r="A9" s="43" t="s">
        <v>90</v>
      </c>
      <c r="B9" s="50">
        <v>0</v>
      </c>
      <c r="C9" s="49">
        <v>0</v>
      </c>
      <c r="D9" s="49">
        <v>0</v>
      </c>
      <c r="E9" s="49">
        <v>0</v>
      </c>
      <c r="F9" s="49">
        <v>0</v>
      </c>
      <c r="G9" s="49">
        <v>0</v>
      </c>
      <c r="H9" s="49">
        <v>0</v>
      </c>
      <c r="I9" s="49">
        <v>0</v>
      </c>
      <c r="J9" s="49">
        <v>1</v>
      </c>
      <c r="K9" s="48">
        <v>0</v>
      </c>
      <c r="L9" s="44">
        <f t="shared" si="0"/>
        <v>1</v>
      </c>
      <c r="N9" s="44">
        <v>1</v>
      </c>
    </row>
    <row r="10" spans="1:38">
      <c r="A10" s="43" t="s">
        <v>88</v>
      </c>
      <c r="B10" s="50">
        <v>1</v>
      </c>
      <c r="C10" s="49">
        <v>0</v>
      </c>
      <c r="D10" s="49">
        <v>0</v>
      </c>
      <c r="E10" s="49">
        <v>0</v>
      </c>
      <c r="F10" s="49">
        <v>0</v>
      </c>
      <c r="G10" s="49">
        <v>0</v>
      </c>
      <c r="H10" s="49">
        <v>0</v>
      </c>
      <c r="I10" s="49">
        <v>0</v>
      </c>
      <c r="J10" s="49">
        <v>0</v>
      </c>
      <c r="K10" s="48">
        <v>0</v>
      </c>
      <c r="L10" s="44">
        <f t="shared" si="0"/>
        <v>1</v>
      </c>
      <c r="N10" s="44">
        <v>1</v>
      </c>
    </row>
    <row r="11" spans="1:38">
      <c r="A11" s="43" t="s">
        <v>86</v>
      </c>
      <c r="B11" s="50">
        <v>0</v>
      </c>
      <c r="C11" s="49">
        <v>0</v>
      </c>
      <c r="D11" s="49">
        <v>0</v>
      </c>
      <c r="E11" s="49">
        <v>1</v>
      </c>
      <c r="F11" s="49">
        <v>0</v>
      </c>
      <c r="G11" s="49">
        <v>0</v>
      </c>
      <c r="H11" s="49">
        <v>0</v>
      </c>
      <c r="I11" s="49">
        <v>0</v>
      </c>
      <c r="J11" s="49">
        <v>0</v>
      </c>
      <c r="K11" s="48">
        <v>0</v>
      </c>
      <c r="L11" s="44">
        <f t="shared" si="0"/>
        <v>1</v>
      </c>
      <c r="N11" s="44">
        <v>1</v>
      </c>
    </row>
    <row r="12" spans="1:38">
      <c r="A12" s="43" t="s">
        <v>81</v>
      </c>
      <c r="B12" s="50">
        <v>0</v>
      </c>
      <c r="C12" s="49">
        <v>0</v>
      </c>
      <c r="D12" s="49">
        <v>0</v>
      </c>
      <c r="E12" s="49">
        <v>0</v>
      </c>
      <c r="F12" s="49">
        <v>0</v>
      </c>
      <c r="G12" s="49">
        <v>1</v>
      </c>
      <c r="H12" s="49">
        <v>0</v>
      </c>
      <c r="I12" s="49">
        <v>0</v>
      </c>
      <c r="J12" s="49">
        <v>0</v>
      </c>
      <c r="K12" s="48">
        <v>0</v>
      </c>
      <c r="L12" s="44">
        <f t="shared" si="0"/>
        <v>1</v>
      </c>
      <c r="N12" s="44">
        <v>1</v>
      </c>
    </row>
    <row r="13" spans="1:38" ht="13.5" thickBot="1">
      <c r="A13" s="43" t="s">
        <v>80</v>
      </c>
      <c r="B13" s="47">
        <v>0</v>
      </c>
      <c r="C13" s="46">
        <v>0</v>
      </c>
      <c r="D13" s="46">
        <v>0</v>
      </c>
      <c r="E13" s="46">
        <v>0</v>
      </c>
      <c r="F13" s="46">
        <v>1</v>
      </c>
      <c r="G13" s="46">
        <v>0</v>
      </c>
      <c r="H13" s="46">
        <v>0</v>
      </c>
      <c r="I13" s="46">
        <v>0</v>
      </c>
      <c r="J13" s="46">
        <v>0</v>
      </c>
      <c r="K13" s="45">
        <v>0</v>
      </c>
      <c r="L13" s="44">
        <f t="shared" si="0"/>
        <v>1</v>
      </c>
      <c r="N13" s="44">
        <v>1</v>
      </c>
    </row>
    <row r="14" spans="1:38" ht="13.5" thickTop="1">
      <c r="B14" s="44">
        <f t="shared" ref="B14:K14" si="1">SUM(B4:B13)</f>
        <v>1</v>
      </c>
      <c r="C14" s="44">
        <f t="shared" si="1"/>
        <v>1</v>
      </c>
      <c r="D14" s="44">
        <f t="shared" si="1"/>
        <v>1</v>
      </c>
      <c r="E14" s="44">
        <f t="shared" si="1"/>
        <v>1</v>
      </c>
      <c r="F14" s="44">
        <f t="shared" si="1"/>
        <v>1</v>
      </c>
      <c r="G14" s="44">
        <f t="shared" si="1"/>
        <v>1</v>
      </c>
      <c r="H14" s="44">
        <f t="shared" si="1"/>
        <v>1</v>
      </c>
      <c r="I14" s="44">
        <f t="shared" si="1"/>
        <v>1</v>
      </c>
      <c r="J14" s="44">
        <f t="shared" si="1"/>
        <v>1</v>
      </c>
      <c r="K14" s="44">
        <f t="shared" si="1"/>
        <v>1</v>
      </c>
      <c r="AH14" s="43" t="s">
        <v>82</v>
      </c>
      <c r="AI14" s="43" t="s">
        <v>84</v>
      </c>
      <c r="AK14" s="43" t="s">
        <v>82</v>
      </c>
      <c r="AL14" s="43" t="s">
        <v>96</v>
      </c>
    </row>
    <row r="15" spans="1:38">
      <c r="AH15" s="43" t="s">
        <v>84</v>
      </c>
      <c r="AI15" s="43" t="s">
        <v>85</v>
      </c>
      <c r="AK15" s="43" t="s">
        <v>96</v>
      </c>
      <c r="AL15" s="43" t="s">
        <v>82</v>
      </c>
    </row>
    <row r="16" spans="1:38">
      <c r="B16" s="44">
        <v>1</v>
      </c>
      <c r="C16" s="44">
        <v>1</v>
      </c>
      <c r="D16" s="44">
        <v>1</v>
      </c>
      <c r="E16" s="44">
        <v>1</v>
      </c>
      <c r="F16" s="44">
        <v>1</v>
      </c>
      <c r="G16" s="44">
        <v>1</v>
      </c>
      <c r="H16" s="44">
        <v>1</v>
      </c>
      <c r="I16" s="44">
        <v>1</v>
      </c>
      <c r="J16" s="44">
        <v>1</v>
      </c>
      <c r="K16" s="44">
        <v>1</v>
      </c>
      <c r="AH16" s="43" t="s">
        <v>85</v>
      </c>
      <c r="AI16" s="43" t="s">
        <v>82</v>
      </c>
    </row>
    <row r="17" spans="1:38">
      <c r="AK17" s="43" t="s">
        <v>89</v>
      </c>
      <c r="AL17" s="43" t="s">
        <v>94</v>
      </c>
    </row>
    <row r="18" spans="1:38">
      <c r="AH18" s="43" t="s">
        <v>91</v>
      </c>
      <c r="AI18" s="43" t="s">
        <v>89</v>
      </c>
      <c r="AK18" s="43" t="s">
        <v>94</v>
      </c>
      <c r="AL18" s="43" t="s">
        <v>87</v>
      </c>
    </row>
    <row r="19" spans="1:38">
      <c r="B19" s="44" t="s">
        <v>108</v>
      </c>
      <c r="C19" s="44" t="s">
        <v>107</v>
      </c>
      <c r="D19" s="44" t="s">
        <v>106</v>
      </c>
      <c r="E19" s="44" t="s">
        <v>105</v>
      </c>
      <c r="F19" s="44" t="s">
        <v>104</v>
      </c>
      <c r="G19" s="44" t="s">
        <v>103</v>
      </c>
      <c r="H19" s="44" t="s">
        <v>102</v>
      </c>
      <c r="I19" s="44" t="s">
        <v>101</v>
      </c>
      <c r="J19" s="44" t="s">
        <v>100</v>
      </c>
      <c r="K19" s="43" t="s">
        <v>99</v>
      </c>
      <c r="AH19" s="43" t="s">
        <v>89</v>
      </c>
      <c r="AI19" s="43" t="s">
        <v>91</v>
      </c>
      <c r="AK19" s="43" t="s">
        <v>87</v>
      </c>
      <c r="AL19" s="43" t="s">
        <v>91</v>
      </c>
    </row>
    <row r="20" spans="1:38">
      <c r="A20" s="43" t="s">
        <v>98</v>
      </c>
      <c r="B20" s="44">
        <v>10000</v>
      </c>
      <c r="C20" s="44">
        <f>B21</f>
        <v>495</v>
      </c>
      <c r="D20" s="44">
        <f>B22</f>
        <v>453</v>
      </c>
      <c r="E20" s="44">
        <f>B23</f>
        <v>347</v>
      </c>
      <c r="F20" s="44">
        <f>B24</f>
        <v>99</v>
      </c>
      <c r="G20" s="44">
        <f>B25</f>
        <v>2112</v>
      </c>
      <c r="H20" s="44">
        <f>B26</f>
        <v>2640</v>
      </c>
      <c r="I20" s="44">
        <f>B27</f>
        <v>433</v>
      </c>
      <c r="J20" s="44">
        <f>B28</f>
        <v>2112</v>
      </c>
      <c r="K20" s="44">
        <f>B29</f>
        <v>1056</v>
      </c>
      <c r="AK20" s="43" t="s">
        <v>91</v>
      </c>
      <c r="AL20" s="43" t="s">
        <v>89</v>
      </c>
    </row>
    <row r="21" spans="1:38">
      <c r="A21" s="43" t="s">
        <v>97</v>
      </c>
      <c r="B21" s="44">
        <v>495</v>
      </c>
      <c r="C21" s="44">
        <v>10000</v>
      </c>
      <c r="D21" s="44">
        <f>C22</f>
        <v>43</v>
      </c>
      <c r="E21" s="44">
        <f>C23</f>
        <v>157</v>
      </c>
      <c r="F21" s="44">
        <f>C24</f>
        <v>528</v>
      </c>
      <c r="G21" s="44">
        <f>C25</f>
        <v>3168</v>
      </c>
      <c r="H21" s="44">
        <f>C26</f>
        <v>3696</v>
      </c>
      <c r="I21" s="44">
        <f>C27</f>
        <v>135</v>
      </c>
      <c r="J21" s="44">
        <f>C28</f>
        <v>2640</v>
      </c>
      <c r="K21" s="44">
        <f>C29</f>
        <v>1584</v>
      </c>
      <c r="AH21" s="43" t="s">
        <v>94</v>
      </c>
      <c r="AI21" s="43" t="s">
        <v>87</v>
      </c>
    </row>
    <row r="22" spans="1:38">
      <c r="A22" s="43" t="s">
        <v>95</v>
      </c>
      <c r="B22" s="44">
        <v>453</v>
      </c>
      <c r="C22" s="44">
        <v>43</v>
      </c>
      <c r="D22" s="44">
        <v>10000</v>
      </c>
      <c r="E22" s="44">
        <f>D23</f>
        <v>118</v>
      </c>
      <c r="F22" s="44">
        <f>D24</f>
        <v>528</v>
      </c>
      <c r="G22" s="44">
        <f>D25</f>
        <v>2112</v>
      </c>
      <c r="H22" s="44">
        <f>D26</f>
        <v>2640</v>
      </c>
      <c r="I22" s="44">
        <f>D27</f>
        <v>92</v>
      </c>
      <c r="J22" s="44">
        <f>D28</f>
        <v>2640</v>
      </c>
      <c r="K22" s="44">
        <f>D29</f>
        <v>1584</v>
      </c>
      <c r="AH22" s="43" t="s">
        <v>87</v>
      </c>
      <c r="AI22" s="43" t="s">
        <v>94</v>
      </c>
      <c r="AK22" s="43" t="s">
        <v>84</v>
      </c>
      <c r="AL22" s="43" t="s">
        <v>85</v>
      </c>
    </row>
    <row r="23" spans="1:38">
      <c r="A23" s="43" t="s">
        <v>93</v>
      </c>
      <c r="B23" s="44">
        <v>347</v>
      </c>
      <c r="C23" s="44">
        <v>157</v>
      </c>
      <c r="D23" s="44">
        <v>118</v>
      </c>
      <c r="E23" s="44">
        <v>10000</v>
      </c>
      <c r="F23" s="44">
        <f>E24</f>
        <v>436</v>
      </c>
      <c r="G23" s="44">
        <f>E25</f>
        <v>2112</v>
      </c>
      <c r="H23" s="44">
        <f>E26</f>
        <v>2640</v>
      </c>
      <c r="I23" s="44">
        <f>E27</f>
        <v>26</v>
      </c>
      <c r="J23" s="44">
        <f>E28</f>
        <v>2640</v>
      </c>
      <c r="K23" s="44">
        <f>E29</f>
        <v>1056</v>
      </c>
      <c r="AK23" s="43" t="s">
        <v>85</v>
      </c>
      <c r="AL23" s="43" t="s">
        <v>84</v>
      </c>
    </row>
    <row r="24" spans="1:38">
      <c r="A24" s="43" t="s">
        <v>92</v>
      </c>
      <c r="B24" s="44">
        <v>99</v>
      </c>
      <c r="C24" s="44">
        <v>528</v>
      </c>
      <c r="D24" s="44">
        <v>528</v>
      </c>
      <c r="E24" s="44">
        <v>436</v>
      </c>
      <c r="F24" s="44">
        <v>10000</v>
      </c>
      <c r="G24" s="44">
        <f>F25</f>
        <v>2640</v>
      </c>
      <c r="H24" s="44">
        <f>F26</f>
        <v>2640</v>
      </c>
      <c r="I24" s="44">
        <f>F27</f>
        <v>528</v>
      </c>
      <c r="J24" s="44">
        <f>F28</f>
        <v>2112</v>
      </c>
      <c r="K24" s="44">
        <f>F29</f>
        <v>528</v>
      </c>
      <c r="AH24" s="43" t="s">
        <v>79</v>
      </c>
      <c r="AI24" s="43" t="s">
        <v>78</v>
      </c>
    </row>
    <row r="25" spans="1:38">
      <c r="A25" s="43" t="s">
        <v>90</v>
      </c>
      <c r="B25" s="44">
        <v>2112</v>
      </c>
      <c r="C25" s="44">
        <v>3168</v>
      </c>
      <c r="D25" s="44">
        <v>2112</v>
      </c>
      <c r="E25" s="44">
        <v>2112</v>
      </c>
      <c r="F25" s="44">
        <v>2640</v>
      </c>
      <c r="G25" s="44">
        <v>10000</v>
      </c>
      <c r="H25" s="44">
        <f>G26</f>
        <v>1584</v>
      </c>
      <c r="I25" s="44">
        <f>G27</f>
        <v>3168</v>
      </c>
      <c r="J25" s="44">
        <f>G28</f>
        <v>269</v>
      </c>
      <c r="K25" s="44">
        <f>G29</f>
        <v>3168</v>
      </c>
      <c r="AH25" s="43" t="s">
        <v>78</v>
      </c>
      <c r="AI25" s="43" t="s">
        <v>96</v>
      </c>
      <c r="AK25" s="43" t="s">
        <v>78</v>
      </c>
      <c r="AL25" s="43" t="s">
        <v>79</v>
      </c>
    </row>
    <row r="26" spans="1:38">
      <c r="A26" s="43" t="s">
        <v>88</v>
      </c>
      <c r="B26" s="44">
        <v>2640</v>
      </c>
      <c r="C26" s="44">
        <v>3696</v>
      </c>
      <c r="D26" s="44">
        <v>2640</v>
      </c>
      <c r="E26" s="44">
        <v>2640</v>
      </c>
      <c r="F26" s="44">
        <v>2640</v>
      </c>
      <c r="G26" s="44">
        <v>1584</v>
      </c>
      <c r="H26" s="44">
        <v>10000</v>
      </c>
      <c r="I26" s="44">
        <f>H27</f>
        <v>3696</v>
      </c>
      <c r="J26" s="44">
        <f>H28</f>
        <v>1584</v>
      </c>
      <c r="K26" s="44">
        <f>H29</f>
        <v>3168</v>
      </c>
      <c r="AH26" s="43" t="s">
        <v>96</v>
      </c>
      <c r="AI26" s="43" t="s">
        <v>79</v>
      </c>
      <c r="AK26" s="43" t="s">
        <v>79</v>
      </c>
      <c r="AL26" s="43" t="s">
        <v>78</v>
      </c>
    </row>
    <row r="27" spans="1:38">
      <c r="A27" s="43" t="s">
        <v>86</v>
      </c>
      <c r="B27" s="44">
        <v>433</v>
      </c>
      <c r="C27" s="44">
        <v>135</v>
      </c>
      <c r="D27" s="44">
        <v>92</v>
      </c>
      <c r="E27" s="44">
        <v>26</v>
      </c>
      <c r="F27" s="44">
        <v>528</v>
      </c>
      <c r="G27" s="44">
        <v>3168</v>
      </c>
      <c r="H27" s="44">
        <v>3696</v>
      </c>
      <c r="I27" s="44">
        <v>10000</v>
      </c>
      <c r="J27" s="44">
        <f>I28</f>
        <v>2640</v>
      </c>
      <c r="K27" s="44">
        <f>I29</f>
        <v>1056</v>
      </c>
    </row>
    <row r="28" spans="1:38">
      <c r="A28" s="43" t="s">
        <v>81</v>
      </c>
      <c r="B28" s="44">
        <v>2112</v>
      </c>
      <c r="C28" s="44">
        <v>2640</v>
      </c>
      <c r="D28" s="44">
        <v>2640</v>
      </c>
      <c r="E28" s="44">
        <v>2640</v>
      </c>
      <c r="F28" s="44">
        <v>2112</v>
      </c>
      <c r="G28" s="44">
        <v>269</v>
      </c>
      <c r="H28" s="44">
        <v>1584</v>
      </c>
      <c r="I28" s="44">
        <v>2640</v>
      </c>
      <c r="J28" s="44">
        <v>10000</v>
      </c>
      <c r="K28" s="44">
        <f>J29</f>
        <v>3168</v>
      </c>
    </row>
    <row r="29" spans="1:38">
      <c r="A29" s="43" t="s">
        <v>80</v>
      </c>
      <c r="B29" s="44">
        <v>1056</v>
      </c>
      <c r="C29" s="44">
        <v>1584</v>
      </c>
      <c r="D29" s="44">
        <v>1584</v>
      </c>
      <c r="E29" s="44">
        <v>1056</v>
      </c>
      <c r="F29" s="44">
        <v>528</v>
      </c>
      <c r="G29" s="44">
        <v>3168</v>
      </c>
      <c r="H29" s="44">
        <v>3168</v>
      </c>
      <c r="I29" s="44">
        <v>1056</v>
      </c>
      <c r="J29" s="44">
        <v>3168</v>
      </c>
      <c r="K29" s="44">
        <v>10000</v>
      </c>
    </row>
  </sheetData>
  <printOptions headings="1" gridLines="1"/>
  <pageMargins left="0.75" right="0.75" top="1" bottom="1" header="0.5" footer="0.5"/>
  <pageSetup orientation="portrait" cellComments="asDisplaye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C29"/>
  <sheetViews>
    <sheetView zoomScale="91" workbookViewId="0">
      <selection activeCell="A17" sqref="A17"/>
    </sheetView>
  </sheetViews>
  <sheetFormatPr defaultRowHeight="12.75"/>
  <cols>
    <col min="1" max="1" width="15.5" style="43" bestFit="1" customWidth="1"/>
    <col min="2" max="2" width="6" style="44" customWidth="1"/>
    <col min="3" max="3" width="5.75" style="44" bestFit="1" customWidth="1"/>
    <col min="4" max="4" width="6.75" style="44" customWidth="1"/>
    <col min="5" max="5" width="5.875" style="44" bestFit="1" customWidth="1"/>
    <col min="6" max="6" width="5.75" style="44" bestFit="1" customWidth="1"/>
    <col min="7" max="7" width="8.25" style="44" customWidth="1"/>
    <col min="8" max="8" width="9.75" style="44" customWidth="1"/>
    <col min="9" max="11" width="6.125" style="44" customWidth="1"/>
    <col min="12" max="12" width="1.75" style="44" customWidth="1"/>
    <col min="13" max="13" width="9" style="44"/>
    <col min="14" max="14" width="1.75" style="44" customWidth="1"/>
    <col min="15" max="16384" width="9" style="43"/>
  </cols>
  <sheetData>
    <row r="1" spans="1:29" ht="14.25" thickTop="1" thickBot="1">
      <c r="A1" s="43" t="s">
        <v>109</v>
      </c>
      <c r="B1" s="57">
        <f>SUMPRODUCT(B4:K13,B20:K29)</f>
        <v>5258</v>
      </c>
    </row>
    <row r="2" spans="1:29" ht="13.5" thickTop="1"/>
    <row r="3" spans="1:29" ht="13.5" thickBot="1">
      <c r="B3" s="44" t="s">
        <v>108</v>
      </c>
      <c r="C3" s="44" t="s">
        <v>107</v>
      </c>
      <c r="D3" s="44" t="s">
        <v>106</v>
      </c>
      <c r="E3" s="44" t="s">
        <v>105</v>
      </c>
      <c r="F3" s="44" t="s">
        <v>104</v>
      </c>
      <c r="G3" s="44" t="s">
        <v>103</v>
      </c>
      <c r="H3" s="44" t="s">
        <v>102</v>
      </c>
      <c r="I3" s="44" t="s">
        <v>101</v>
      </c>
      <c r="J3" s="44" t="s">
        <v>100</v>
      </c>
      <c r="K3" s="43" t="s">
        <v>99</v>
      </c>
    </row>
    <row r="4" spans="1:29" ht="13.5" thickTop="1">
      <c r="A4" s="43" t="s">
        <v>98</v>
      </c>
      <c r="B4" s="66">
        <v>0</v>
      </c>
      <c r="C4" s="65">
        <v>0</v>
      </c>
      <c r="D4" s="65">
        <v>0</v>
      </c>
      <c r="E4" s="65">
        <v>0</v>
      </c>
      <c r="F4" s="65">
        <v>0</v>
      </c>
      <c r="G4" s="65">
        <v>0</v>
      </c>
      <c r="H4" s="65">
        <v>0</v>
      </c>
      <c r="I4" s="65">
        <v>0</v>
      </c>
      <c r="J4" s="65">
        <v>0</v>
      </c>
      <c r="K4" s="64">
        <v>1</v>
      </c>
      <c r="L4" s="44">
        <f t="shared" ref="L4:L13" si="0">SUM(B4:K4)</f>
        <v>1</v>
      </c>
      <c r="N4" s="44">
        <v>1</v>
      </c>
    </row>
    <row r="5" spans="1:29">
      <c r="A5" s="43" t="s">
        <v>97</v>
      </c>
      <c r="B5" s="63">
        <v>0</v>
      </c>
      <c r="C5" s="62">
        <v>0</v>
      </c>
      <c r="D5" s="62">
        <v>1</v>
      </c>
      <c r="E5" s="62">
        <v>0</v>
      </c>
      <c r="F5" s="62">
        <v>0</v>
      </c>
      <c r="G5" s="62">
        <v>0</v>
      </c>
      <c r="H5" s="62">
        <v>0</v>
      </c>
      <c r="I5" s="62">
        <v>0</v>
      </c>
      <c r="J5" s="62">
        <v>0</v>
      </c>
      <c r="K5" s="61">
        <v>0</v>
      </c>
      <c r="L5" s="44">
        <f t="shared" si="0"/>
        <v>1</v>
      </c>
      <c r="N5" s="44">
        <v>1</v>
      </c>
    </row>
    <row r="6" spans="1:29">
      <c r="A6" s="43" t="s">
        <v>95</v>
      </c>
      <c r="B6" s="63">
        <v>0</v>
      </c>
      <c r="C6" s="62">
        <v>1</v>
      </c>
      <c r="D6" s="62">
        <v>0</v>
      </c>
      <c r="E6" s="62">
        <v>0</v>
      </c>
      <c r="F6" s="62">
        <v>0</v>
      </c>
      <c r="G6" s="62">
        <v>0</v>
      </c>
      <c r="H6" s="62">
        <v>0</v>
      </c>
      <c r="I6" s="62">
        <v>0</v>
      </c>
      <c r="J6" s="62">
        <v>0</v>
      </c>
      <c r="K6" s="61">
        <v>0</v>
      </c>
      <c r="L6" s="44">
        <f t="shared" si="0"/>
        <v>1</v>
      </c>
      <c r="N6" s="44">
        <v>1</v>
      </c>
      <c r="AB6" s="43" t="s">
        <v>82</v>
      </c>
      <c r="AC6" s="43" t="s">
        <v>84</v>
      </c>
    </row>
    <row r="7" spans="1:29">
      <c r="A7" s="43" t="s">
        <v>93</v>
      </c>
      <c r="B7" s="63">
        <v>0</v>
      </c>
      <c r="C7" s="62">
        <v>0</v>
      </c>
      <c r="D7" s="62">
        <v>0</v>
      </c>
      <c r="E7" s="62">
        <v>0</v>
      </c>
      <c r="F7" s="62">
        <v>0</v>
      </c>
      <c r="G7" s="62">
        <v>0</v>
      </c>
      <c r="H7" s="62">
        <v>0</v>
      </c>
      <c r="I7" s="62">
        <v>1</v>
      </c>
      <c r="J7" s="62">
        <v>0</v>
      </c>
      <c r="K7" s="61">
        <v>0</v>
      </c>
      <c r="L7" s="44">
        <f t="shared" si="0"/>
        <v>1</v>
      </c>
      <c r="N7" s="44">
        <v>1</v>
      </c>
      <c r="AB7" s="43" t="s">
        <v>84</v>
      </c>
      <c r="AC7" s="43" t="s">
        <v>85</v>
      </c>
    </row>
    <row r="8" spans="1:29">
      <c r="A8" s="43" t="s">
        <v>92</v>
      </c>
      <c r="B8" s="63">
        <v>1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1">
        <v>0</v>
      </c>
      <c r="L8" s="44">
        <f t="shared" si="0"/>
        <v>1</v>
      </c>
      <c r="N8" s="44">
        <v>1</v>
      </c>
      <c r="AB8" s="43" t="s">
        <v>85</v>
      </c>
      <c r="AC8" s="43" t="s">
        <v>82</v>
      </c>
    </row>
    <row r="9" spans="1:29">
      <c r="A9" s="43" t="s">
        <v>90</v>
      </c>
      <c r="B9" s="63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  <c r="H9" s="62">
        <v>1</v>
      </c>
      <c r="I9" s="62">
        <v>0</v>
      </c>
      <c r="J9" s="62">
        <v>0</v>
      </c>
      <c r="K9" s="61">
        <v>0</v>
      </c>
      <c r="L9" s="44">
        <f t="shared" si="0"/>
        <v>1</v>
      </c>
      <c r="N9" s="44">
        <v>1</v>
      </c>
    </row>
    <row r="10" spans="1:29">
      <c r="A10" s="43" t="s">
        <v>88</v>
      </c>
      <c r="B10" s="63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1</v>
      </c>
      <c r="K10" s="61">
        <v>0</v>
      </c>
      <c r="L10" s="44">
        <f t="shared" si="0"/>
        <v>1</v>
      </c>
      <c r="N10" s="44">
        <v>1</v>
      </c>
      <c r="AB10" s="43" t="s">
        <v>91</v>
      </c>
      <c r="AC10" s="43" t="s">
        <v>89</v>
      </c>
    </row>
    <row r="11" spans="1:29">
      <c r="A11" s="43" t="s">
        <v>86</v>
      </c>
      <c r="B11" s="63">
        <v>0</v>
      </c>
      <c r="C11" s="62">
        <v>0</v>
      </c>
      <c r="D11" s="62">
        <v>0</v>
      </c>
      <c r="E11" s="62">
        <v>1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1">
        <v>0</v>
      </c>
      <c r="L11" s="44">
        <f t="shared" si="0"/>
        <v>1</v>
      </c>
      <c r="N11" s="44">
        <v>1</v>
      </c>
      <c r="AB11" s="43" t="s">
        <v>89</v>
      </c>
      <c r="AC11" s="43" t="s">
        <v>91</v>
      </c>
    </row>
    <row r="12" spans="1:29">
      <c r="A12" s="43" t="s">
        <v>81</v>
      </c>
      <c r="B12" s="63">
        <v>0</v>
      </c>
      <c r="C12" s="62">
        <v>0</v>
      </c>
      <c r="D12" s="62">
        <v>0</v>
      </c>
      <c r="E12" s="62">
        <v>0</v>
      </c>
      <c r="F12" s="62">
        <v>0</v>
      </c>
      <c r="G12" s="62">
        <v>1</v>
      </c>
      <c r="H12" s="62">
        <v>0</v>
      </c>
      <c r="I12" s="62">
        <v>0</v>
      </c>
      <c r="J12" s="62">
        <v>0</v>
      </c>
      <c r="K12" s="61">
        <v>0</v>
      </c>
      <c r="L12" s="44">
        <f t="shared" si="0"/>
        <v>1</v>
      </c>
      <c r="N12" s="44">
        <v>1</v>
      </c>
    </row>
    <row r="13" spans="1:29" ht="13.5" thickBot="1">
      <c r="A13" s="43" t="s">
        <v>80</v>
      </c>
      <c r="B13" s="60">
        <v>0</v>
      </c>
      <c r="C13" s="59">
        <v>0</v>
      </c>
      <c r="D13" s="59">
        <v>0</v>
      </c>
      <c r="E13" s="59">
        <v>0</v>
      </c>
      <c r="F13" s="59">
        <v>1</v>
      </c>
      <c r="G13" s="59">
        <v>0</v>
      </c>
      <c r="H13" s="59">
        <v>0</v>
      </c>
      <c r="I13" s="59">
        <v>0</v>
      </c>
      <c r="J13" s="59">
        <v>0</v>
      </c>
      <c r="K13" s="58">
        <v>0</v>
      </c>
      <c r="L13" s="44">
        <f t="shared" si="0"/>
        <v>1</v>
      </c>
      <c r="N13" s="44">
        <v>1</v>
      </c>
      <c r="AB13" s="43" t="s">
        <v>94</v>
      </c>
      <c r="AC13" s="43" t="s">
        <v>87</v>
      </c>
    </row>
    <row r="14" spans="1:29" ht="13.5" thickTop="1">
      <c r="B14" s="44">
        <f t="shared" ref="B14:K14" si="1">SUM(B4:B13)</f>
        <v>1</v>
      </c>
      <c r="C14" s="44">
        <f t="shared" si="1"/>
        <v>1</v>
      </c>
      <c r="D14" s="44">
        <f t="shared" si="1"/>
        <v>1</v>
      </c>
      <c r="E14" s="44">
        <f t="shared" si="1"/>
        <v>1</v>
      </c>
      <c r="F14" s="44">
        <f t="shared" si="1"/>
        <v>1</v>
      </c>
      <c r="G14" s="44">
        <f t="shared" si="1"/>
        <v>1</v>
      </c>
      <c r="H14" s="44">
        <f t="shared" si="1"/>
        <v>1</v>
      </c>
      <c r="I14" s="44">
        <f t="shared" si="1"/>
        <v>1</v>
      </c>
      <c r="J14" s="44">
        <f t="shared" si="1"/>
        <v>1</v>
      </c>
      <c r="K14" s="44">
        <f t="shared" si="1"/>
        <v>1</v>
      </c>
      <c r="AB14" s="43" t="s">
        <v>87</v>
      </c>
      <c r="AC14" s="43" t="s">
        <v>94</v>
      </c>
    </row>
    <row r="16" spans="1:29">
      <c r="B16" s="44">
        <v>1</v>
      </c>
      <c r="C16" s="44">
        <v>1</v>
      </c>
      <c r="D16" s="44">
        <v>1</v>
      </c>
      <c r="E16" s="44">
        <v>1</v>
      </c>
      <c r="F16" s="44">
        <v>1</v>
      </c>
      <c r="G16" s="44">
        <v>1</v>
      </c>
      <c r="H16" s="44">
        <v>1</v>
      </c>
      <c r="I16" s="44">
        <v>1</v>
      </c>
      <c r="J16" s="44">
        <v>1</v>
      </c>
      <c r="K16" s="44">
        <v>1</v>
      </c>
      <c r="AB16" s="43" t="s">
        <v>79</v>
      </c>
      <c r="AC16" s="43" t="s">
        <v>78</v>
      </c>
    </row>
    <row r="17" spans="1:29">
      <c r="AB17" s="43" t="s">
        <v>78</v>
      </c>
      <c r="AC17" s="43" t="s">
        <v>96</v>
      </c>
    </row>
    <row r="18" spans="1:29">
      <c r="AB18" s="43" t="s">
        <v>96</v>
      </c>
      <c r="AC18" s="43" t="s">
        <v>79</v>
      </c>
    </row>
    <row r="19" spans="1:29">
      <c r="B19" s="44" t="s">
        <v>108</v>
      </c>
      <c r="C19" s="44" t="s">
        <v>107</v>
      </c>
      <c r="D19" s="44" t="s">
        <v>106</v>
      </c>
      <c r="E19" s="44" t="s">
        <v>105</v>
      </c>
      <c r="F19" s="44" t="s">
        <v>104</v>
      </c>
      <c r="G19" s="44" t="s">
        <v>103</v>
      </c>
      <c r="H19" s="44" t="s">
        <v>102</v>
      </c>
      <c r="I19" s="44" t="s">
        <v>101</v>
      </c>
      <c r="J19" s="44" t="s">
        <v>100</v>
      </c>
      <c r="K19" s="43" t="s">
        <v>99</v>
      </c>
    </row>
    <row r="20" spans="1:29">
      <c r="A20" s="43" t="s">
        <v>98</v>
      </c>
      <c r="B20" s="44">
        <v>10000</v>
      </c>
      <c r="C20" s="44">
        <f>B21</f>
        <v>495</v>
      </c>
      <c r="D20" s="44">
        <f>B22</f>
        <v>453</v>
      </c>
      <c r="E20" s="44">
        <f>B23</f>
        <v>347</v>
      </c>
      <c r="F20" s="44">
        <f>B24</f>
        <v>99</v>
      </c>
      <c r="G20" s="44">
        <f>B25</f>
        <v>2112</v>
      </c>
      <c r="H20" s="44">
        <f>B26</f>
        <v>2640</v>
      </c>
      <c r="I20" s="44">
        <f>B27</f>
        <v>433</v>
      </c>
      <c r="J20" s="44">
        <f>B28</f>
        <v>2112</v>
      </c>
      <c r="K20" s="44">
        <f>B29</f>
        <v>1056</v>
      </c>
    </row>
    <row r="21" spans="1:29">
      <c r="A21" s="43" t="s">
        <v>97</v>
      </c>
      <c r="B21" s="44">
        <v>495</v>
      </c>
      <c r="C21" s="44">
        <v>10000</v>
      </c>
      <c r="D21" s="44">
        <f>C22</f>
        <v>43</v>
      </c>
      <c r="E21" s="44">
        <f>C23</f>
        <v>157</v>
      </c>
      <c r="F21" s="44">
        <f>C24</f>
        <v>528</v>
      </c>
      <c r="G21" s="44">
        <f>C25</f>
        <v>3168</v>
      </c>
      <c r="H21" s="44">
        <f>C26</f>
        <v>3696</v>
      </c>
      <c r="I21" s="44">
        <f>C27</f>
        <v>135</v>
      </c>
      <c r="J21" s="44">
        <f>C28</f>
        <v>2640</v>
      </c>
      <c r="K21" s="44">
        <f>C29</f>
        <v>1584</v>
      </c>
    </row>
    <row r="22" spans="1:29">
      <c r="A22" s="43" t="s">
        <v>95</v>
      </c>
      <c r="B22" s="44">
        <v>453</v>
      </c>
      <c r="C22" s="44">
        <v>43</v>
      </c>
      <c r="D22" s="44">
        <v>10000</v>
      </c>
      <c r="E22" s="44">
        <f>D23</f>
        <v>118</v>
      </c>
      <c r="F22" s="44">
        <f>D24</f>
        <v>528</v>
      </c>
      <c r="G22" s="44">
        <f>D25</f>
        <v>2112</v>
      </c>
      <c r="H22" s="44">
        <f>D26</f>
        <v>2640</v>
      </c>
      <c r="I22" s="44">
        <f>D27</f>
        <v>92</v>
      </c>
      <c r="J22" s="44">
        <f>D28</f>
        <v>2640</v>
      </c>
      <c r="K22" s="44">
        <f>D29</f>
        <v>1584</v>
      </c>
    </row>
    <row r="23" spans="1:29">
      <c r="A23" s="43" t="s">
        <v>93</v>
      </c>
      <c r="B23" s="44">
        <v>347</v>
      </c>
      <c r="C23" s="44">
        <v>157</v>
      </c>
      <c r="D23" s="44">
        <v>118</v>
      </c>
      <c r="E23" s="44">
        <v>10000</v>
      </c>
      <c r="F23" s="44">
        <f>E24</f>
        <v>436</v>
      </c>
      <c r="G23" s="44">
        <f>E25</f>
        <v>2112</v>
      </c>
      <c r="H23" s="44">
        <f>E26</f>
        <v>2640</v>
      </c>
      <c r="I23" s="44">
        <f>E27</f>
        <v>26</v>
      </c>
      <c r="J23" s="44">
        <f>E28</f>
        <v>2640</v>
      </c>
      <c r="K23" s="44">
        <f>E29</f>
        <v>1056</v>
      </c>
    </row>
    <row r="24" spans="1:29">
      <c r="A24" s="43" t="s">
        <v>92</v>
      </c>
      <c r="B24" s="44">
        <v>99</v>
      </c>
      <c r="C24" s="44">
        <v>528</v>
      </c>
      <c r="D24" s="44">
        <v>528</v>
      </c>
      <c r="E24" s="44">
        <v>436</v>
      </c>
      <c r="F24" s="44">
        <v>10000</v>
      </c>
      <c r="G24" s="44">
        <f>F25</f>
        <v>2640</v>
      </c>
      <c r="H24" s="44">
        <f>F26</f>
        <v>2640</v>
      </c>
      <c r="I24" s="44">
        <f>F27</f>
        <v>528</v>
      </c>
      <c r="J24" s="44">
        <f>F28</f>
        <v>2112</v>
      </c>
      <c r="K24" s="44">
        <f>F29</f>
        <v>528</v>
      </c>
    </row>
    <row r="25" spans="1:29">
      <c r="A25" s="43" t="s">
        <v>90</v>
      </c>
      <c r="B25" s="44">
        <v>2112</v>
      </c>
      <c r="C25" s="44">
        <v>3168</v>
      </c>
      <c r="D25" s="44">
        <v>2112</v>
      </c>
      <c r="E25" s="44">
        <v>2112</v>
      </c>
      <c r="F25" s="44">
        <v>2640</v>
      </c>
      <c r="G25" s="44">
        <v>10000</v>
      </c>
      <c r="H25" s="44">
        <f>G26</f>
        <v>1584</v>
      </c>
      <c r="I25" s="44">
        <f>G27</f>
        <v>3168</v>
      </c>
      <c r="J25" s="44">
        <f>G28</f>
        <v>269</v>
      </c>
      <c r="K25" s="44">
        <f>G29</f>
        <v>3168</v>
      </c>
    </row>
    <row r="26" spans="1:29">
      <c r="A26" s="43" t="s">
        <v>88</v>
      </c>
      <c r="B26" s="44">
        <v>2640</v>
      </c>
      <c r="C26" s="44">
        <v>3696</v>
      </c>
      <c r="D26" s="44">
        <v>2640</v>
      </c>
      <c r="E26" s="44">
        <v>2640</v>
      </c>
      <c r="F26" s="44">
        <v>2640</v>
      </c>
      <c r="G26" s="44">
        <v>1584</v>
      </c>
      <c r="H26" s="44">
        <v>10000</v>
      </c>
      <c r="I26" s="44">
        <f>H27</f>
        <v>3696</v>
      </c>
      <c r="J26" s="44">
        <f>H28</f>
        <v>1584</v>
      </c>
      <c r="K26" s="44">
        <f>H29</f>
        <v>3168</v>
      </c>
    </row>
    <row r="27" spans="1:29">
      <c r="A27" s="43" t="s">
        <v>86</v>
      </c>
      <c r="B27" s="44">
        <v>433</v>
      </c>
      <c r="C27" s="44">
        <v>135</v>
      </c>
      <c r="D27" s="44">
        <v>92</v>
      </c>
      <c r="E27" s="44">
        <v>26</v>
      </c>
      <c r="F27" s="44">
        <v>528</v>
      </c>
      <c r="G27" s="44">
        <v>3168</v>
      </c>
      <c r="H27" s="44">
        <v>3696</v>
      </c>
      <c r="I27" s="44">
        <v>10000</v>
      </c>
      <c r="J27" s="44">
        <f>I28</f>
        <v>2640</v>
      </c>
      <c r="K27" s="44">
        <f>I29</f>
        <v>1056</v>
      </c>
    </row>
    <row r="28" spans="1:29">
      <c r="A28" s="43" t="s">
        <v>81</v>
      </c>
      <c r="B28" s="44">
        <v>2112</v>
      </c>
      <c r="C28" s="44">
        <v>2640</v>
      </c>
      <c r="D28" s="44">
        <v>2640</v>
      </c>
      <c r="E28" s="44">
        <v>2640</v>
      </c>
      <c r="F28" s="44">
        <v>2112</v>
      </c>
      <c r="G28" s="44">
        <v>269</v>
      </c>
      <c r="H28" s="44">
        <v>1584</v>
      </c>
      <c r="I28" s="44">
        <v>2640</v>
      </c>
      <c r="J28" s="44">
        <v>10000</v>
      </c>
      <c r="K28" s="44">
        <f>J29</f>
        <v>3168</v>
      </c>
    </row>
    <row r="29" spans="1:29">
      <c r="A29" s="43" t="s">
        <v>80</v>
      </c>
      <c r="B29" s="44">
        <v>1056</v>
      </c>
      <c r="C29" s="44">
        <v>1584</v>
      </c>
      <c r="D29" s="44">
        <v>1584</v>
      </c>
      <c r="E29" s="44">
        <v>1056</v>
      </c>
      <c r="F29" s="44">
        <v>528</v>
      </c>
      <c r="G29" s="44">
        <v>3168</v>
      </c>
      <c r="H29" s="44">
        <v>3168</v>
      </c>
      <c r="I29" s="44">
        <v>1056</v>
      </c>
      <c r="J29" s="44">
        <v>3168</v>
      </c>
      <c r="K29" s="44">
        <v>10000</v>
      </c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Z31"/>
  <sheetViews>
    <sheetView zoomScale="82" workbookViewId="0">
      <selection activeCell="A17" sqref="A17"/>
    </sheetView>
  </sheetViews>
  <sheetFormatPr defaultRowHeight="12.75"/>
  <cols>
    <col min="1" max="1" width="15.5" style="43" bestFit="1" customWidth="1"/>
    <col min="2" max="2" width="6.125" style="44" bestFit="1" customWidth="1"/>
    <col min="3" max="3" width="5.875" style="44" bestFit="1" customWidth="1"/>
    <col min="4" max="4" width="6.875" style="44" bestFit="1" customWidth="1"/>
    <col min="5" max="5" width="6" style="44" bestFit="1" customWidth="1"/>
    <col min="6" max="6" width="5.875" style="44" bestFit="1" customWidth="1"/>
    <col min="7" max="7" width="8.375" style="44" bestFit="1" customWidth="1"/>
    <col min="8" max="8" width="9.875" style="44" bestFit="1" customWidth="1"/>
    <col min="9" max="11" width="6.25" style="44" bestFit="1" customWidth="1"/>
    <col min="12" max="14" width="2" style="44" bestFit="1" customWidth="1"/>
    <col min="15" max="15" width="9" style="43"/>
    <col min="16" max="16" width="6.125" style="43" bestFit="1" customWidth="1"/>
    <col min="17" max="17" width="6.75" style="43" bestFit="1" customWidth="1"/>
    <col min="18" max="18" width="8.875" style="43" bestFit="1" customWidth="1"/>
    <col min="19" max="16384" width="9" style="43"/>
  </cols>
  <sheetData>
    <row r="2" spans="1:26" ht="13.5" thickBot="1"/>
    <row r="3" spans="1:26" ht="14.25" thickTop="1" thickBot="1">
      <c r="A3" s="43" t="s">
        <v>109</v>
      </c>
      <c r="B3" s="57">
        <f>SUMPRODUCT(B6:K15,B22:K31)</f>
        <v>8311</v>
      </c>
    </row>
    <row r="4" spans="1:26" ht="13.5" thickTop="1">
      <c r="P4" s="44"/>
      <c r="Q4" s="44"/>
    </row>
    <row r="5" spans="1:26" ht="13.5" thickBot="1">
      <c r="B5" s="44" t="s">
        <v>108</v>
      </c>
      <c r="C5" s="44" t="s">
        <v>107</v>
      </c>
      <c r="D5" s="44" t="s">
        <v>106</v>
      </c>
      <c r="E5" s="44" t="s">
        <v>105</v>
      </c>
      <c r="F5" s="44" t="s">
        <v>104</v>
      </c>
      <c r="G5" s="44" t="s">
        <v>103</v>
      </c>
      <c r="H5" s="44" t="s">
        <v>102</v>
      </c>
      <c r="I5" s="44" t="s">
        <v>101</v>
      </c>
      <c r="J5" s="44" t="s">
        <v>100</v>
      </c>
      <c r="K5" s="43" t="s">
        <v>99</v>
      </c>
      <c r="P5" s="53"/>
      <c r="Q5" s="53"/>
      <c r="T5" s="53"/>
      <c r="Y5" s="53"/>
      <c r="Z5" s="53"/>
    </row>
    <row r="6" spans="1:26" ht="13.5" thickTop="1">
      <c r="A6" s="43" t="s">
        <v>98</v>
      </c>
      <c r="B6" s="56">
        <v>0</v>
      </c>
      <c r="C6" s="55">
        <v>0</v>
      </c>
      <c r="D6" s="55">
        <v>0</v>
      </c>
      <c r="E6" s="55">
        <v>1</v>
      </c>
      <c r="F6" s="55">
        <v>0</v>
      </c>
      <c r="G6" s="55">
        <v>0</v>
      </c>
      <c r="H6" s="55">
        <v>0</v>
      </c>
      <c r="I6" s="55">
        <v>0</v>
      </c>
      <c r="J6" s="55">
        <v>0</v>
      </c>
      <c r="K6" s="54">
        <v>0</v>
      </c>
      <c r="L6" s="44">
        <f t="shared" ref="L6:L15" si="0">SUM(B6:K6)</f>
        <v>1</v>
      </c>
      <c r="M6" s="44" t="s">
        <v>110</v>
      </c>
      <c r="N6" s="44">
        <v>1</v>
      </c>
      <c r="P6" s="53"/>
      <c r="Q6" s="53"/>
      <c r="T6" s="53"/>
    </row>
    <row r="7" spans="1:26">
      <c r="A7" s="43" t="s">
        <v>97</v>
      </c>
      <c r="B7" s="50">
        <v>0</v>
      </c>
      <c r="C7" s="49">
        <v>0</v>
      </c>
      <c r="D7" s="49">
        <v>1</v>
      </c>
      <c r="E7" s="49">
        <v>0</v>
      </c>
      <c r="F7" s="49">
        <v>0</v>
      </c>
      <c r="G7" s="49">
        <v>0</v>
      </c>
      <c r="H7" s="49">
        <v>0</v>
      </c>
      <c r="I7" s="49">
        <v>0</v>
      </c>
      <c r="J7" s="49">
        <v>0</v>
      </c>
      <c r="K7" s="48">
        <v>0</v>
      </c>
      <c r="L7" s="44">
        <f t="shared" si="0"/>
        <v>1</v>
      </c>
      <c r="M7" s="44" t="s">
        <v>110</v>
      </c>
      <c r="N7" s="44">
        <v>1</v>
      </c>
      <c r="P7" s="52"/>
      <c r="Q7" s="52"/>
      <c r="R7" s="52"/>
      <c r="S7" s="52"/>
      <c r="T7" s="51"/>
      <c r="U7" s="51"/>
      <c r="V7" s="51"/>
      <c r="W7" s="51"/>
    </row>
    <row r="8" spans="1:26">
      <c r="A8" s="43" t="s">
        <v>95</v>
      </c>
      <c r="B8" s="50">
        <v>0</v>
      </c>
      <c r="C8" s="49">
        <v>0</v>
      </c>
      <c r="D8" s="49">
        <v>0</v>
      </c>
      <c r="E8" s="49">
        <v>0</v>
      </c>
      <c r="F8" s="49">
        <v>0</v>
      </c>
      <c r="G8" s="49">
        <v>1</v>
      </c>
      <c r="H8" s="49">
        <v>0</v>
      </c>
      <c r="I8" s="49">
        <v>0</v>
      </c>
      <c r="J8" s="49">
        <v>0</v>
      </c>
      <c r="K8" s="48">
        <v>0</v>
      </c>
      <c r="L8" s="44">
        <f t="shared" si="0"/>
        <v>1</v>
      </c>
      <c r="M8" s="44" t="s">
        <v>110</v>
      </c>
      <c r="N8" s="44">
        <v>1</v>
      </c>
      <c r="P8" s="44"/>
      <c r="Q8" s="44"/>
      <c r="R8" s="44"/>
      <c r="S8" s="44"/>
    </row>
    <row r="9" spans="1:26">
      <c r="A9" s="43" t="s">
        <v>93</v>
      </c>
      <c r="B9" s="50">
        <v>0</v>
      </c>
      <c r="C9" s="49">
        <v>0</v>
      </c>
      <c r="D9" s="49">
        <v>0</v>
      </c>
      <c r="E9" s="49">
        <v>0</v>
      </c>
      <c r="F9" s="49">
        <v>0</v>
      </c>
      <c r="G9" s="49">
        <v>0</v>
      </c>
      <c r="H9" s="49">
        <v>0</v>
      </c>
      <c r="I9" s="49">
        <v>1</v>
      </c>
      <c r="J9" s="49">
        <v>0</v>
      </c>
      <c r="K9" s="48">
        <v>0</v>
      </c>
      <c r="L9" s="44">
        <f t="shared" si="0"/>
        <v>1</v>
      </c>
      <c r="M9" s="44" t="s">
        <v>110</v>
      </c>
      <c r="N9" s="44">
        <v>1</v>
      </c>
      <c r="P9" s="44"/>
      <c r="Q9" s="44"/>
      <c r="R9" s="44"/>
      <c r="S9" s="44"/>
    </row>
    <row r="10" spans="1:26">
      <c r="A10" s="43" t="s">
        <v>92</v>
      </c>
      <c r="B10" s="50">
        <v>1</v>
      </c>
      <c r="C10" s="49">
        <v>0</v>
      </c>
      <c r="D10" s="49">
        <v>0</v>
      </c>
      <c r="E10" s="49">
        <v>0</v>
      </c>
      <c r="F10" s="49">
        <v>0</v>
      </c>
      <c r="G10" s="49">
        <v>0</v>
      </c>
      <c r="H10" s="49">
        <v>0</v>
      </c>
      <c r="I10" s="49">
        <v>0</v>
      </c>
      <c r="J10" s="49">
        <v>0</v>
      </c>
      <c r="K10" s="48">
        <v>0</v>
      </c>
      <c r="L10" s="44">
        <f t="shared" si="0"/>
        <v>1</v>
      </c>
      <c r="M10" s="44" t="s">
        <v>110</v>
      </c>
      <c r="N10" s="44">
        <v>1</v>
      </c>
    </row>
    <row r="11" spans="1:26">
      <c r="A11" s="43" t="s">
        <v>90</v>
      </c>
      <c r="B11" s="50">
        <v>0</v>
      </c>
      <c r="C11" s="49">
        <v>0</v>
      </c>
      <c r="D11" s="49">
        <v>0</v>
      </c>
      <c r="E11" s="49">
        <v>0</v>
      </c>
      <c r="F11" s="49">
        <v>0</v>
      </c>
      <c r="G11" s="49">
        <v>0</v>
      </c>
      <c r="H11" s="49">
        <v>0</v>
      </c>
      <c r="I11" s="49">
        <v>0</v>
      </c>
      <c r="J11" s="49">
        <v>1</v>
      </c>
      <c r="K11" s="48">
        <v>0</v>
      </c>
      <c r="L11" s="44">
        <f t="shared" si="0"/>
        <v>1</v>
      </c>
      <c r="M11" s="44" t="s">
        <v>110</v>
      </c>
      <c r="N11" s="44">
        <v>1</v>
      </c>
    </row>
    <row r="12" spans="1:26">
      <c r="A12" s="43" t="s">
        <v>88</v>
      </c>
      <c r="B12" s="50">
        <v>0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8">
        <v>1</v>
      </c>
      <c r="L12" s="44">
        <f t="shared" si="0"/>
        <v>1</v>
      </c>
      <c r="M12" s="44" t="s">
        <v>110</v>
      </c>
      <c r="N12" s="44">
        <v>1</v>
      </c>
    </row>
    <row r="13" spans="1:26">
      <c r="A13" s="43" t="s">
        <v>86</v>
      </c>
      <c r="B13" s="50">
        <v>0</v>
      </c>
      <c r="C13" s="49">
        <v>1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8">
        <v>0</v>
      </c>
      <c r="L13" s="44">
        <f t="shared" si="0"/>
        <v>1</v>
      </c>
      <c r="M13" s="44" t="s">
        <v>110</v>
      </c>
      <c r="N13" s="44">
        <v>1</v>
      </c>
    </row>
    <row r="14" spans="1:26">
      <c r="A14" s="43" t="s">
        <v>81</v>
      </c>
      <c r="B14" s="50">
        <v>0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  <c r="H14" s="49">
        <v>1</v>
      </c>
      <c r="I14" s="49">
        <v>0</v>
      </c>
      <c r="J14" s="49">
        <v>0</v>
      </c>
      <c r="K14" s="48">
        <v>0</v>
      </c>
      <c r="L14" s="44">
        <f t="shared" si="0"/>
        <v>1</v>
      </c>
      <c r="M14" s="44" t="s">
        <v>110</v>
      </c>
      <c r="N14" s="44">
        <v>1</v>
      </c>
    </row>
    <row r="15" spans="1:26" ht="13.5" thickBot="1">
      <c r="A15" s="43" t="s">
        <v>80</v>
      </c>
      <c r="B15" s="47">
        <v>0</v>
      </c>
      <c r="C15" s="46">
        <v>0</v>
      </c>
      <c r="D15" s="46">
        <v>0</v>
      </c>
      <c r="E15" s="46">
        <v>0</v>
      </c>
      <c r="F15" s="46">
        <v>1</v>
      </c>
      <c r="G15" s="46">
        <v>0</v>
      </c>
      <c r="H15" s="46">
        <v>0</v>
      </c>
      <c r="I15" s="46">
        <v>0</v>
      </c>
      <c r="J15" s="46">
        <v>0</v>
      </c>
      <c r="K15" s="45">
        <v>0</v>
      </c>
      <c r="L15" s="44">
        <f t="shared" si="0"/>
        <v>1</v>
      </c>
      <c r="M15" s="44" t="s">
        <v>110</v>
      </c>
      <c r="N15" s="44">
        <v>1</v>
      </c>
    </row>
    <row r="16" spans="1:26" ht="13.5" thickTop="1">
      <c r="B16" s="44">
        <f t="shared" ref="B16:K16" si="1">SUM(B6:B15)</f>
        <v>1</v>
      </c>
      <c r="C16" s="44">
        <f t="shared" si="1"/>
        <v>1</v>
      </c>
      <c r="D16" s="44">
        <f t="shared" si="1"/>
        <v>1</v>
      </c>
      <c r="E16" s="44">
        <f t="shared" si="1"/>
        <v>1</v>
      </c>
      <c r="F16" s="44">
        <f t="shared" si="1"/>
        <v>1</v>
      </c>
      <c r="G16" s="44">
        <f t="shared" si="1"/>
        <v>1</v>
      </c>
      <c r="H16" s="44">
        <f t="shared" si="1"/>
        <v>1</v>
      </c>
      <c r="I16" s="44">
        <f t="shared" si="1"/>
        <v>1</v>
      </c>
      <c r="J16" s="44">
        <f t="shared" si="1"/>
        <v>1</v>
      </c>
      <c r="K16" s="44">
        <f t="shared" si="1"/>
        <v>1</v>
      </c>
    </row>
    <row r="17" spans="1:11" s="43" customFormat="1">
      <c r="B17" s="44" t="s">
        <v>110</v>
      </c>
      <c r="C17" s="44" t="s">
        <v>110</v>
      </c>
      <c r="D17" s="44" t="s">
        <v>110</v>
      </c>
      <c r="E17" s="44" t="s">
        <v>110</v>
      </c>
      <c r="F17" s="44" t="s">
        <v>110</v>
      </c>
      <c r="G17" s="44" t="s">
        <v>110</v>
      </c>
      <c r="H17" s="44" t="s">
        <v>110</v>
      </c>
      <c r="I17" s="44" t="s">
        <v>110</v>
      </c>
      <c r="J17" s="44" t="s">
        <v>110</v>
      </c>
      <c r="K17" s="44" t="s">
        <v>110</v>
      </c>
    </row>
    <row r="18" spans="1:11" s="43" customFormat="1">
      <c r="B18" s="44">
        <v>1</v>
      </c>
      <c r="C18" s="44">
        <v>1</v>
      </c>
      <c r="D18" s="44">
        <v>1</v>
      </c>
      <c r="E18" s="44">
        <v>1</v>
      </c>
      <c r="F18" s="44">
        <v>1</v>
      </c>
      <c r="G18" s="44">
        <v>1</v>
      </c>
      <c r="H18" s="44">
        <v>1</v>
      </c>
      <c r="I18" s="44">
        <v>1</v>
      </c>
      <c r="J18" s="44">
        <v>1</v>
      </c>
      <c r="K18" s="44">
        <v>1</v>
      </c>
    </row>
    <row r="21" spans="1:11" s="43" customFormat="1">
      <c r="B21" s="44" t="s">
        <v>108</v>
      </c>
      <c r="C21" s="44" t="s">
        <v>107</v>
      </c>
      <c r="D21" s="44" t="s">
        <v>106</v>
      </c>
      <c r="E21" s="44" t="s">
        <v>105</v>
      </c>
      <c r="F21" s="44" t="s">
        <v>104</v>
      </c>
      <c r="G21" s="44" t="s">
        <v>103</v>
      </c>
      <c r="H21" s="44" t="s">
        <v>102</v>
      </c>
      <c r="I21" s="44" t="s">
        <v>101</v>
      </c>
      <c r="J21" s="44" t="s">
        <v>100</v>
      </c>
      <c r="K21" s="43" t="s">
        <v>99</v>
      </c>
    </row>
    <row r="22" spans="1:11" s="43" customFormat="1">
      <c r="A22" s="43" t="s">
        <v>98</v>
      </c>
      <c r="B22" s="44">
        <v>10000</v>
      </c>
      <c r="C22" s="44">
        <f>B23</f>
        <v>495</v>
      </c>
      <c r="D22" s="44">
        <f>B24</f>
        <v>453</v>
      </c>
      <c r="E22" s="44">
        <f>B25</f>
        <v>347</v>
      </c>
      <c r="F22" s="44">
        <f>B26</f>
        <v>99</v>
      </c>
      <c r="G22" s="44">
        <f>B27</f>
        <v>2112</v>
      </c>
      <c r="H22" s="44">
        <f>B28</f>
        <v>2640</v>
      </c>
      <c r="I22" s="44">
        <f>B29</f>
        <v>433</v>
      </c>
      <c r="J22" s="44">
        <f>B30</f>
        <v>2112</v>
      </c>
      <c r="K22" s="44">
        <f>B31</f>
        <v>1056</v>
      </c>
    </row>
    <row r="23" spans="1:11" s="43" customFormat="1">
      <c r="A23" s="43" t="s">
        <v>97</v>
      </c>
      <c r="B23" s="44">
        <v>495</v>
      </c>
      <c r="C23" s="44">
        <v>10000</v>
      </c>
      <c r="D23" s="44">
        <f>C24</f>
        <v>43</v>
      </c>
      <c r="E23" s="44">
        <f>C25</f>
        <v>157</v>
      </c>
      <c r="F23" s="44">
        <f>C26</f>
        <v>528</v>
      </c>
      <c r="G23" s="44">
        <f>C27</f>
        <v>3168</v>
      </c>
      <c r="H23" s="44">
        <f>C28</f>
        <v>3696</v>
      </c>
      <c r="I23" s="44">
        <f>C29</f>
        <v>135</v>
      </c>
      <c r="J23" s="44">
        <f>C30</f>
        <v>2640</v>
      </c>
      <c r="K23" s="44">
        <f>C31</f>
        <v>1584</v>
      </c>
    </row>
    <row r="24" spans="1:11" s="43" customFormat="1">
      <c r="A24" s="43" t="s">
        <v>95</v>
      </c>
      <c r="B24" s="44">
        <v>453</v>
      </c>
      <c r="C24" s="44">
        <v>43</v>
      </c>
      <c r="D24" s="44">
        <v>10000</v>
      </c>
      <c r="E24" s="44">
        <f>D25</f>
        <v>118</v>
      </c>
      <c r="F24" s="44">
        <f>D26</f>
        <v>528</v>
      </c>
      <c r="G24" s="44">
        <f>D27</f>
        <v>2112</v>
      </c>
      <c r="H24" s="44">
        <f>D28</f>
        <v>2640</v>
      </c>
      <c r="I24" s="44">
        <f>D29</f>
        <v>92</v>
      </c>
      <c r="J24" s="44">
        <f>D30</f>
        <v>2640</v>
      </c>
      <c r="K24" s="44">
        <f>D31</f>
        <v>1584</v>
      </c>
    </row>
    <row r="25" spans="1:11" s="43" customFormat="1">
      <c r="A25" s="43" t="s">
        <v>93</v>
      </c>
      <c r="B25" s="44">
        <v>347</v>
      </c>
      <c r="C25" s="44">
        <v>157</v>
      </c>
      <c r="D25" s="44">
        <v>118</v>
      </c>
      <c r="E25" s="44">
        <v>10000</v>
      </c>
      <c r="F25" s="44">
        <f>E26</f>
        <v>436</v>
      </c>
      <c r="G25" s="44">
        <f>E27</f>
        <v>2112</v>
      </c>
      <c r="H25" s="44">
        <f>E28</f>
        <v>2640</v>
      </c>
      <c r="I25" s="44">
        <f>E29</f>
        <v>26</v>
      </c>
      <c r="J25" s="44">
        <f>E30</f>
        <v>2640</v>
      </c>
      <c r="K25" s="44">
        <f>E31</f>
        <v>1056</v>
      </c>
    </row>
    <row r="26" spans="1:11" s="43" customFormat="1">
      <c r="A26" s="43" t="s">
        <v>92</v>
      </c>
      <c r="B26" s="44">
        <v>99</v>
      </c>
      <c r="C26" s="44">
        <v>528</v>
      </c>
      <c r="D26" s="44">
        <v>528</v>
      </c>
      <c r="E26" s="44">
        <v>436</v>
      </c>
      <c r="F26" s="44">
        <v>10000</v>
      </c>
      <c r="G26" s="44">
        <f>F27</f>
        <v>2640</v>
      </c>
      <c r="H26" s="44">
        <f>F28</f>
        <v>2640</v>
      </c>
      <c r="I26" s="44">
        <f>F29</f>
        <v>528</v>
      </c>
      <c r="J26" s="44">
        <f>F30</f>
        <v>2112</v>
      </c>
      <c r="K26" s="44">
        <f>F31</f>
        <v>528</v>
      </c>
    </row>
    <row r="27" spans="1:11" s="43" customFormat="1">
      <c r="A27" s="43" t="s">
        <v>90</v>
      </c>
      <c r="B27" s="44">
        <v>2112</v>
      </c>
      <c r="C27" s="44">
        <v>3168</v>
      </c>
      <c r="D27" s="44">
        <v>2112</v>
      </c>
      <c r="E27" s="44">
        <v>2112</v>
      </c>
      <c r="F27" s="44">
        <v>2640</v>
      </c>
      <c r="G27" s="44">
        <v>10000</v>
      </c>
      <c r="H27" s="44">
        <f>G28</f>
        <v>1584</v>
      </c>
      <c r="I27" s="44">
        <f>G29</f>
        <v>3168</v>
      </c>
      <c r="J27" s="44">
        <f>G30</f>
        <v>269</v>
      </c>
      <c r="K27" s="44">
        <f>G31</f>
        <v>3168</v>
      </c>
    </row>
    <row r="28" spans="1:11" s="43" customFormat="1">
      <c r="A28" s="43" t="s">
        <v>88</v>
      </c>
      <c r="B28" s="44">
        <v>2640</v>
      </c>
      <c r="C28" s="44">
        <v>3696</v>
      </c>
      <c r="D28" s="44">
        <v>2640</v>
      </c>
      <c r="E28" s="44">
        <v>2640</v>
      </c>
      <c r="F28" s="44">
        <v>2640</v>
      </c>
      <c r="G28" s="44">
        <v>1584</v>
      </c>
      <c r="H28" s="44">
        <v>10000</v>
      </c>
      <c r="I28" s="44">
        <f>H29</f>
        <v>3696</v>
      </c>
      <c r="J28" s="44">
        <f>H30</f>
        <v>1584</v>
      </c>
      <c r="K28" s="44">
        <f>H31</f>
        <v>3168</v>
      </c>
    </row>
    <row r="29" spans="1:11" s="43" customFormat="1">
      <c r="A29" s="43" t="s">
        <v>86</v>
      </c>
      <c r="B29" s="44">
        <v>433</v>
      </c>
      <c r="C29" s="44">
        <v>135</v>
      </c>
      <c r="D29" s="44">
        <v>92</v>
      </c>
      <c r="E29" s="44">
        <v>26</v>
      </c>
      <c r="F29" s="44">
        <v>528</v>
      </c>
      <c r="G29" s="44">
        <v>3168</v>
      </c>
      <c r="H29" s="44">
        <v>3696</v>
      </c>
      <c r="I29" s="44">
        <v>10000</v>
      </c>
      <c r="J29" s="44">
        <f>I30</f>
        <v>2640</v>
      </c>
      <c r="K29" s="44">
        <f>I31</f>
        <v>1056</v>
      </c>
    </row>
    <row r="30" spans="1:11" s="43" customFormat="1">
      <c r="A30" s="43" t="s">
        <v>81</v>
      </c>
      <c r="B30" s="44">
        <v>2112</v>
      </c>
      <c r="C30" s="44">
        <v>2640</v>
      </c>
      <c r="D30" s="44">
        <v>2640</v>
      </c>
      <c r="E30" s="44">
        <v>2640</v>
      </c>
      <c r="F30" s="44">
        <v>2112</v>
      </c>
      <c r="G30" s="44">
        <v>269</v>
      </c>
      <c r="H30" s="44">
        <v>1584</v>
      </c>
      <c r="I30" s="44">
        <v>2640</v>
      </c>
      <c r="J30" s="44">
        <v>10000</v>
      </c>
      <c r="K30" s="44">
        <f>J31</f>
        <v>3168</v>
      </c>
    </row>
    <row r="31" spans="1:11" s="43" customFormat="1">
      <c r="A31" s="43" t="s">
        <v>80</v>
      </c>
      <c r="B31" s="44">
        <v>1056</v>
      </c>
      <c r="C31" s="44">
        <v>1584</v>
      </c>
      <c r="D31" s="44">
        <v>1584</v>
      </c>
      <c r="E31" s="44">
        <v>1056</v>
      </c>
      <c r="F31" s="44">
        <v>528</v>
      </c>
      <c r="G31" s="44">
        <v>3168</v>
      </c>
      <c r="H31" s="44">
        <v>3168</v>
      </c>
      <c r="I31" s="44">
        <v>1056</v>
      </c>
      <c r="J31" s="44">
        <v>3168</v>
      </c>
      <c r="K31" s="44">
        <v>10000</v>
      </c>
    </row>
  </sheetData>
  <printOptions headings="1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Juran Beer Basic Information</vt:lpstr>
      <vt:lpstr>Juran Beer Demand Model</vt:lpstr>
      <vt:lpstr>Pub Crawl Version 3</vt:lpstr>
      <vt:lpstr>Pub Crawl Version 2</vt:lpstr>
      <vt:lpstr>Pub Crawl Version 1</vt:lpstr>
      <vt:lpstr>Pub Crawl Power Point Version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Murphy</dc:creator>
  <cp:lastModifiedBy> </cp:lastModifiedBy>
  <dcterms:created xsi:type="dcterms:W3CDTF">2009-12-07T20:27:01Z</dcterms:created>
  <dcterms:modified xsi:type="dcterms:W3CDTF">2009-12-17T18:30:25Z</dcterms:modified>
</cp:coreProperties>
</file>